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005-2007" sheetId="1" r:id="rId1"/>
    <sheet name="List1" sheetId="2" r:id="rId2"/>
    <sheet name="List2" sheetId="3" r:id="rId3"/>
    <sheet name="List3" sheetId="4" r:id="rId4"/>
  </sheets>
  <definedNames>
    <definedName name="_xlnm.Print_Area" localSheetId="0">'2005-2007'!$A$1:$AL$53</definedName>
  </definedNames>
  <calcPr fullCalcOnLoad="1"/>
</workbook>
</file>

<file path=xl/sharedStrings.xml><?xml version="1.0" encoding="utf-8"?>
<sst xmlns="http://schemas.openxmlformats.org/spreadsheetml/2006/main" count="226" uniqueCount="67">
  <si>
    <t>Účast členů AS FSv na zasedáních</t>
  </si>
  <si>
    <t>- volební období 2005-2007</t>
  </si>
  <si>
    <t>celk.počet</t>
  </si>
  <si>
    <t>zasedání</t>
  </si>
  <si>
    <t xml:space="preserve">účast </t>
  </si>
  <si>
    <t>účast</t>
  </si>
  <si>
    <t>celkem</t>
  </si>
  <si>
    <t>v %</t>
  </si>
  <si>
    <t xml:space="preserve"> Komora akademických pracovníků</t>
  </si>
  <si>
    <t>Eliášová Martina, Ing. CSc.</t>
  </si>
  <si>
    <t>oml.</t>
  </si>
  <si>
    <t>Frolík Stanislav, Ing.</t>
  </si>
  <si>
    <t>Koubková Ilona, Ing.</t>
  </si>
  <si>
    <t>Pavlík Zbyšek, Ing. Ph.D.</t>
  </si>
  <si>
    <t>Šibrava Zdeněk, RNDr. CSc.</t>
  </si>
  <si>
    <t>Válek Martin Jan, Ing. Ph.D.</t>
  </si>
  <si>
    <t>Vašková Jitka, Ing. CSc.</t>
  </si>
  <si>
    <t>Zimová Růžena, Ing. Ph.D.</t>
  </si>
  <si>
    <t xml:space="preserve"> Studentská komora</t>
  </si>
  <si>
    <t>Jíra Aleš, Ing.</t>
  </si>
  <si>
    <t>přítomno celkem:</t>
  </si>
  <si>
    <t>Vysvětlivky:</t>
  </si>
  <si>
    <t>přítomen</t>
  </si>
  <si>
    <t>nepřítomen</t>
  </si>
  <si>
    <t>omluven</t>
  </si>
  <si>
    <t>senát nebyl usnášeníschopný</t>
  </si>
  <si>
    <t>5.10.05 až 1.2.06 Junek Martin</t>
  </si>
  <si>
    <t>do 5.10.05 Petruchová Jana, Ing.</t>
  </si>
  <si>
    <t>do 1.2.06  Lukeš Zdeněk, Ing</t>
  </si>
  <si>
    <t>do 1.2.06  Kohoutková Alena, Doc. Ing. CSc.</t>
  </si>
  <si>
    <t>*nový senátor /student. komora)</t>
  </si>
  <si>
    <t>*nový senátor /zaměst. komora)</t>
  </si>
  <si>
    <t>do 21.6.06 Mojdlová Zdeňka</t>
  </si>
  <si>
    <t>výjezdní zasedání</t>
  </si>
  <si>
    <t>průměr. účast</t>
  </si>
  <si>
    <t>studenti</t>
  </si>
  <si>
    <t>zaměstnanci</t>
  </si>
  <si>
    <t>Demel Jiří, doc. RNDr. CSc.</t>
  </si>
  <si>
    <t>Kabele Karel, prof. Ing. CSc.</t>
  </si>
  <si>
    <t>Konvalinka Petr, doc. Ing. CSc.</t>
  </si>
  <si>
    <t xml:space="preserve">Polák Michal, doc. Ing. CSc. </t>
  </si>
  <si>
    <t>Pospíšil Jiří, doc. Ing. CSc.</t>
  </si>
  <si>
    <t>Pruška Jan, doc. Dr. Ing.</t>
  </si>
  <si>
    <t>*Satrapa Ladislav, doc. Ing. CSc.</t>
  </si>
  <si>
    <t>Svoboda Pavel, doc. Ing. CSc.</t>
  </si>
  <si>
    <t>*Toman Jan, prof. Mgr.CSc.</t>
  </si>
  <si>
    <t>Tywoniak Jan, prof. Ing. CSc.</t>
  </si>
  <si>
    <t>Bartošová Pavla, Ing.</t>
  </si>
  <si>
    <t>Vitingerová Zuzana, Ing.</t>
  </si>
  <si>
    <t>do 13.3.07 Nováková Hana, Ing.</t>
  </si>
  <si>
    <t>*Mondschein Petr, Ing.</t>
  </si>
  <si>
    <t>mimoř.</t>
  </si>
  <si>
    <t>neobs.</t>
  </si>
  <si>
    <t>4.10.06 až 11.4.07  Tesárek Pavel, Ing.</t>
  </si>
  <si>
    <t>Hlava Martin, Ing., Ph.D.</t>
  </si>
  <si>
    <t>*Salák Petr, Ing.</t>
  </si>
  <si>
    <t>do 4.10.06 Balaštíková Květoslava</t>
  </si>
  <si>
    <t>d</t>
  </si>
  <si>
    <t>do 1.10.07 Zoula Jakub</t>
  </si>
  <si>
    <t>*Kantor Martin, Ing.</t>
  </si>
  <si>
    <t>*Veselá Eva, Ing.</t>
  </si>
  <si>
    <t>do 24.10.07 Cajthaml Jiří, Ing.</t>
  </si>
  <si>
    <t>Bolom Josef, Ing.</t>
  </si>
  <si>
    <t>Čepková Klára, Bc.</t>
  </si>
  <si>
    <t>*Junek Vladimír, Bc.</t>
  </si>
  <si>
    <t>*Koláčný Milan, Bc.</t>
  </si>
  <si>
    <t>Koukalová Lenka, Bc.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</si>
</sst>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0;\-0;;@"/>
  </numFmts>
  <fonts count="6">
    <font>
      <sz val="10"/>
      <name val="Arial CE"/>
      <family val="0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19" applyAlignment="1">
      <alignment horizontal="center"/>
      <protection/>
    </xf>
    <xf numFmtId="0" fontId="1" fillId="0" borderId="0" xfId="19">
      <alignment/>
      <protection/>
    </xf>
    <xf numFmtId="49" fontId="1" fillId="0" borderId="0" xfId="19" applyNumberFormat="1">
      <alignment/>
      <protection/>
    </xf>
    <xf numFmtId="0" fontId="1" fillId="0" borderId="0" xfId="19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1" xfId="19" applyBorder="1" applyAlignment="1">
      <alignment horizontal="right"/>
      <protection/>
    </xf>
    <xf numFmtId="0" fontId="1" fillId="0" borderId="2" xfId="19" applyBorder="1" applyAlignment="1">
      <alignment horizontal="left"/>
      <protection/>
    </xf>
    <xf numFmtId="0" fontId="1" fillId="0" borderId="3" xfId="19" applyBorder="1" applyAlignment="1">
      <alignment horizontal="center"/>
      <protection/>
    </xf>
    <xf numFmtId="0" fontId="1" fillId="0" borderId="0" xfId="19" applyBorder="1" applyAlignment="1">
      <alignment/>
      <protection/>
    </xf>
    <xf numFmtId="0" fontId="1" fillId="0" borderId="4" xfId="19" applyBorder="1" applyAlignment="1">
      <alignment/>
      <protection/>
    </xf>
    <xf numFmtId="0" fontId="1" fillId="0" borderId="5" xfId="19" applyBorder="1" applyAlignment="1">
      <alignment horizontal="center"/>
      <protection/>
    </xf>
    <xf numFmtId="0" fontId="1" fillId="0" borderId="6" xfId="19" applyBorder="1" applyAlignment="1">
      <alignment horizontal="center"/>
      <protection/>
    </xf>
    <xf numFmtId="0" fontId="1" fillId="0" borderId="7" xfId="19" applyBorder="1" applyAlignment="1">
      <alignment horizontal="center"/>
      <protection/>
    </xf>
    <xf numFmtId="0" fontId="1" fillId="0" borderId="8" xfId="19" applyBorder="1" applyAlignment="1">
      <alignment horizontal="center"/>
      <protection/>
    </xf>
    <xf numFmtId="0" fontId="1" fillId="0" borderId="9" xfId="19" applyBorder="1" applyAlignment="1">
      <alignment horizontal="center"/>
      <protection/>
    </xf>
    <xf numFmtId="0" fontId="1" fillId="0" borderId="10" xfId="19" applyBorder="1" applyAlignment="1">
      <alignment/>
      <protection/>
    </xf>
    <xf numFmtId="0" fontId="1" fillId="0" borderId="11" xfId="19" applyBorder="1" applyAlignment="1">
      <alignment/>
      <protection/>
    </xf>
    <xf numFmtId="165" fontId="1" fillId="0" borderId="12" xfId="19" applyNumberFormat="1" applyBorder="1" applyAlignment="1">
      <alignment horizontal="center"/>
      <protection/>
    </xf>
    <xf numFmtId="165" fontId="1" fillId="0" borderId="13" xfId="19" applyNumberFormat="1" applyBorder="1" applyAlignment="1">
      <alignment horizontal="center"/>
      <protection/>
    </xf>
    <xf numFmtId="165" fontId="1" fillId="0" borderId="14" xfId="19" applyNumberFormat="1" applyBorder="1" applyAlignment="1">
      <alignment/>
      <protection/>
    </xf>
    <xf numFmtId="0" fontId="1" fillId="0" borderId="15" xfId="19" applyBorder="1" applyAlignment="1">
      <alignment horizontal="center"/>
      <protection/>
    </xf>
    <xf numFmtId="0" fontId="1" fillId="0" borderId="16" xfId="19" applyBorder="1" applyAlignment="1">
      <alignment horizontal="center"/>
      <protection/>
    </xf>
    <xf numFmtId="0" fontId="1" fillId="0" borderId="16" xfId="19" applyBorder="1" applyAlignment="1">
      <alignment/>
      <protection/>
    </xf>
    <xf numFmtId="0" fontId="1" fillId="0" borderId="17" xfId="19" applyBorder="1" applyAlignment="1">
      <alignment/>
      <protection/>
    </xf>
    <xf numFmtId="0" fontId="1" fillId="0" borderId="18" xfId="19" applyBorder="1" applyAlignment="1">
      <alignment horizontal="center"/>
      <protection/>
    </xf>
    <xf numFmtId="0" fontId="1" fillId="0" borderId="14" xfId="19" applyBorder="1" applyAlignment="1">
      <alignment horizontal="center"/>
      <protection/>
    </xf>
    <xf numFmtId="0" fontId="1" fillId="0" borderId="14" xfId="19" applyBorder="1" applyAlignment="1">
      <alignment/>
      <protection/>
    </xf>
    <xf numFmtId="0" fontId="1" fillId="0" borderId="12" xfId="19" applyBorder="1" applyAlignment="1">
      <alignment horizontal="center"/>
      <protection/>
    </xf>
    <xf numFmtId="0" fontId="1" fillId="0" borderId="13" xfId="19" applyBorder="1" applyAlignment="1">
      <alignment horizontal="center"/>
      <protection/>
    </xf>
    <xf numFmtId="1" fontId="1" fillId="0" borderId="14" xfId="19" applyNumberFormat="1" applyBorder="1" applyAlignment="1">
      <alignment horizontal="center"/>
      <protection/>
    </xf>
    <xf numFmtId="0" fontId="3" fillId="0" borderId="19" xfId="19" applyFont="1" applyBorder="1" applyAlignment="1">
      <alignment vertical="center"/>
      <protection/>
    </xf>
    <xf numFmtId="0" fontId="3" fillId="0" borderId="16" xfId="19" applyFont="1" applyBorder="1" applyAlignment="1">
      <alignment/>
      <protection/>
    </xf>
    <xf numFmtId="0" fontId="1" fillId="0" borderId="20" xfId="19" applyBorder="1" applyAlignment="1">
      <alignment horizontal="center"/>
      <protection/>
    </xf>
    <xf numFmtId="0" fontId="1" fillId="0" borderId="21" xfId="19" applyBorder="1" applyAlignment="1">
      <alignment horizontal="center"/>
      <protection/>
    </xf>
    <xf numFmtId="1" fontId="1" fillId="0" borderId="22" xfId="19" applyNumberFormat="1" applyBorder="1" applyAlignment="1">
      <alignment horizontal="center"/>
      <protection/>
    </xf>
    <xf numFmtId="0" fontId="1" fillId="0" borderId="0" xfId="19" applyAlignment="1">
      <alignment/>
      <protection/>
    </xf>
    <xf numFmtId="0" fontId="1" fillId="0" borderId="0" xfId="19" applyAlignment="1">
      <alignment horizontal="right"/>
      <protection/>
    </xf>
    <xf numFmtId="166" fontId="1" fillId="0" borderId="0" xfId="19" applyNumberFormat="1" applyAlignment="1">
      <alignment horizontal="center"/>
      <protection/>
    </xf>
    <xf numFmtId="0" fontId="5" fillId="0" borderId="0" xfId="19" applyFont="1" applyAlignment="1">
      <alignment horizontal="right"/>
      <protection/>
    </xf>
    <xf numFmtId="0" fontId="1" fillId="2" borderId="0" xfId="19" applyFill="1" applyAlignment="1">
      <alignment horizontal="center"/>
      <protection/>
    </xf>
    <xf numFmtId="0" fontId="1" fillId="2" borderId="0" xfId="19" applyFill="1">
      <alignment/>
      <protection/>
    </xf>
    <xf numFmtId="0" fontId="1" fillId="0" borderId="13" xfId="19" applyFont="1" applyBorder="1" applyAlignment="1">
      <alignment horizontal="center"/>
      <protection/>
    </xf>
    <xf numFmtId="0" fontId="1" fillId="3" borderId="0" xfId="19" applyFill="1" applyAlignment="1">
      <alignment horizontal="center"/>
      <protection/>
    </xf>
    <xf numFmtId="0" fontId="1" fillId="0" borderId="0" xfId="19" applyFont="1" applyAlignment="1">
      <alignment horizontal="right"/>
      <protection/>
    </xf>
    <xf numFmtId="0" fontId="1" fillId="3" borderId="0" xfId="19" applyFill="1">
      <alignment/>
      <protection/>
    </xf>
    <xf numFmtId="165" fontId="1" fillId="0" borderId="23" xfId="19" applyNumberFormat="1" applyBorder="1" applyAlignment="1">
      <alignment horizontal="center"/>
      <protection/>
    </xf>
    <xf numFmtId="0" fontId="1" fillId="0" borderId="23" xfId="19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0" fontId="1" fillId="0" borderId="24" xfId="19" applyFont="1" applyBorder="1" applyAlignment="1">
      <alignment horizontal="center"/>
      <protection/>
    </xf>
    <xf numFmtId="0" fontId="1" fillId="0" borderId="25" xfId="19" applyBorder="1" applyAlignment="1">
      <alignment horizontal="center"/>
      <protection/>
    </xf>
    <xf numFmtId="165" fontId="1" fillId="0" borderId="23" xfId="19" applyNumberFormat="1" applyBorder="1" applyAlignment="1">
      <alignment/>
      <protection/>
    </xf>
    <xf numFmtId="0" fontId="1" fillId="0" borderId="24" xfId="19" applyBorder="1" applyAlignment="1">
      <alignment horizontal="center"/>
      <protection/>
    </xf>
    <xf numFmtId="0" fontId="1" fillId="0" borderId="14" xfId="19" applyFont="1" applyBorder="1" applyAlignment="1">
      <alignment/>
      <protection/>
    </xf>
    <xf numFmtId="0" fontId="1" fillId="4" borderId="0" xfId="19" applyFill="1">
      <alignment/>
      <protection/>
    </xf>
    <xf numFmtId="0" fontId="1" fillId="4" borderId="0" xfId="19" applyFont="1" applyFill="1">
      <alignment/>
      <protection/>
    </xf>
    <xf numFmtId="0" fontId="1" fillId="5" borderId="13" xfId="19" applyFill="1" applyBorder="1" applyAlignment="1">
      <alignment horizontal="center"/>
      <protection/>
    </xf>
    <xf numFmtId="0" fontId="1" fillId="5" borderId="13" xfId="19" applyFont="1" applyFill="1" applyBorder="1" applyAlignment="1">
      <alignment horizontal="center"/>
      <protection/>
    </xf>
    <xf numFmtId="0" fontId="1" fillId="5" borderId="23" xfId="19" applyFill="1" applyBorder="1" applyAlignment="1">
      <alignment horizontal="center"/>
      <protection/>
    </xf>
    <xf numFmtId="0" fontId="1" fillId="5" borderId="23" xfId="19" applyFont="1" applyFill="1" applyBorder="1" applyAlignment="1">
      <alignment horizontal="center"/>
      <protection/>
    </xf>
    <xf numFmtId="0" fontId="1" fillId="2" borderId="0" xfId="19" applyFont="1" applyFill="1" applyAlignment="1">
      <alignment horizontal="left"/>
      <protection/>
    </xf>
    <xf numFmtId="0" fontId="1" fillId="0" borderId="0" xfId="19" applyFill="1">
      <alignment/>
      <protection/>
    </xf>
    <xf numFmtId="0" fontId="1" fillId="5" borderId="0" xfId="19" applyFont="1" applyFill="1" applyAlignment="1">
      <alignment horizontal="left"/>
      <protection/>
    </xf>
    <xf numFmtId="0" fontId="1" fillId="5" borderId="0" xfId="19" applyFill="1" applyAlignment="1">
      <alignment horizontal="center"/>
      <protection/>
    </xf>
    <xf numFmtId="0" fontId="1" fillId="5" borderId="0" xfId="19" applyFill="1">
      <alignment/>
      <protection/>
    </xf>
    <xf numFmtId="0" fontId="1" fillId="6" borderId="0" xfId="19" applyFont="1" applyFill="1">
      <alignment/>
      <protection/>
    </xf>
    <xf numFmtId="0" fontId="1" fillId="6" borderId="0" xfId="19" applyFill="1">
      <alignment/>
      <protection/>
    </xf>
    <xf numFmtId="0" fontId="1" fillId="6" borderId="13" xfId="19" applyFill="1" applyBorder="1" applyAlignment="1">
      <alignment horizontal="center"/>
      <protection/>
    </xf>
    <xf numFmtId="0" fontId="1" fillId="6" borderId="23" xfId="19" applyFill="1" applyBorder="1" applyAlignment="1">
      <alignment horizontal="center"/>
      <protection/>
    </xf>
    <xf numFmtId="0" fontId="1" fillId="5" borderId="12" xfId="19" applyFill="1" applyBorder="1" applyAlignment="1">
      <alignment horizontal="center"/>
      <protection/>
    </xf>
    <xf numFmtId="0" fontId="1" fillId="6" borderId="12" xfId="19" applyFill="1" applyBorder="1" applyAlignment="1">
      <alignment horizontal="center"/>
      <protection/>
    </xf>
    <xf numFmtId="166" fontId="1" fillId="0" borderId="0" xfId="19" applyNumberFormat="1" applyFill="1" applyAlignment="1">
      <alignment horizontal="center"/>
      <protection/>
    </xf>
    <xf numFmtId="0" fontId="1" fillId="5" borderId="0" xfId="19" applyFont="1" applyFill="1">
      <alignment/>
      <protection/>
    </xf>
    <xf numFmtId="0" fontId="1" fillId="3" borderId="13" xfId="19" applyFill="1" applyBorder="1" applyAlignment="1">
      <alignment horizontal="center"/>
      <protection/>
    </xf>
    <xf numFmtId="0" fontId="1" fillId="3" borderId="23" xfId="19" applyFill="1" applyBorder="1" applyAlignment="1">
      <alignment horizontal="center"/>
      <protection/>
    </xf>
    <xf numFmtId="0" fontId="1" fillId="3" borderId="23" xfId="19" applyFont="1" applyFill="1" applyBorder="1" applyAlignment="1">
      <alignment horizontal="center"/>
      <protection/>
    </xf>
    <xf numFmtId="0" fontId="1" fillId="7" borderId="0" xfId="19" applyFill="1">
      <alignment/>
      <protection/>
    </xf>
    <xf numFmtId="0" fontId="1" fillId="3" borderId="0" xfId="19" applyFont="1" applyFill="1" applyAlignment="1">
      <alignment horizontal="left"/>
      <protection/>
    </xf>
    <xf numFmtId="0" fontId="1" fillId="3" borderId="0" xfId="19" applyFont="1" applyFill="1">
      <alignment/>
      <protection/>
    </xf>
    <xf numFmtId="0" fontId="1" fillId="3" borderId="12" xfId="19" applyFill="1" applyBorder="1" applyAlignment="1">
      <alignment horizontal="center"/>
      <protection/>
    </xf>
    <xf numFmtId="0" fontId="1" fillId="8" borderId="0" xfId="19" applyFill="1" applyAlignment="1">
      <alignment horizontal="center"/>
      <protection/>
    </xf>
    <xf numFmtId="0" fontId="1" fillId="8" borderId="0" xfId="19" applyFill="1">
      <alignment/>
      <protection/>
    </xf>
    <xf numFmtId="0" fontId="1" fillId="9" borderId="23" xfId="19" applyFill="1" applyBorder="1" applyAlignment="1">
      <alignment horizontal="center"/>
      <protection/>
    </xf>
    <xf numFmtId="0" fontId="1" fillId="9" borderId="23" xfId="19" applyFont="1" applyFill="1" applyBorder="1" applyAlignment="1">
      <alignment horizontal="center"/>
      <protection/>
    </xf>
    <xf numFmtId="0" fontId="1" fillId="9" borderId="0" xfId="19" applyFill="1">
      <alignment/>
      <protection/>
    </xf>
    <xf numFmtId="0" fontId="3" fillId="0" borderId="26" xfId="19" applyFont="1" applyBorder="1" applyAlignment="1">
      <alignment vertical="center"/>
      <protection/>
    </xf>
    <xf numFmtId="0" fontId="4" fillId="0" borderId="27" xfId="19" applyFont="1" applyBorder="1" applyAlignment="1">
      <alignment/>
      <protection/>
    </xf>
    <xf numFmtId="0" fontId="1" fillId="0" borderId="16" xfId="19" applyFont="1" applyBorder="1" applyAlignment="1">
      <alignment horizontal="center"/>
      <protection/>
    </xf>
    <xf numFmtId="0" fontId="1" fillId="0" borderId="0" xfId="19" applyFont="1">
      <alignment/>
      <protection/>
    </xf>
    <xf numFmtId="10" fontId="1" fillId="0" borderId="0" xfId="19" applyNumberFormat="1">
      <alignment/>
      <protection/>
    </xf>
    <xf numFmtId="0" fontId="1" fillId="10" borderId="0" xfId="19" applyFont="1" applyFill="1" applyAlignment="1">
      <alignment horizontal="left"/>
      <protection/>
    </xf>
    <xf numFmtId="0" fontId="1" fillId="10" borderId="0" xfId="19" applyFill="1" applyAlignment="1">
      <alignment horizontal="center"/>
      <protection/>
    </xf>
    <xf numFmtId="0" fontId="1" fillId="10" borderId="0" xfId="19" applyFill="1">
      <alignment/>
      <protection/>
    </xf>
    <xf numFmtId="0" fontId="1" fillId="10" borderId="0" xfId="19" applyFont="1" applyFill="1">
      <alignment/>
      <protection/>
    </xf>
    <xf numFmtId="0" fontId="1" fillId="10" borderId="12" xfId="19" applyFill="1" applyBorder="1" applyAlignment="1">
      <alignment horizontal="center"/>
      <protection/>
    </xf>
    <xf numFmtId="0" fontId="1" fillId="10" borderId="13" xfId="19" applyFill="1" applyBorder="1" applyAlignment="1">
      <alignment horizontal="center"/>
      <protection/>
    </xf>
    <xf numFmtId="0" fontId="1" fillId="10" borderId="13" xfId="19" applyFont="1" applyFill="1" applyBorder="1" applyAlignment="1">
      <alignment horizontal="center"/>
      <protection/>
    </xf>
    <xf numFmtId="0" fontId="1" fillId="10" borderId="23" xfId="19" applyFill="1" applyBorder="1" applyAlignment="1">
      <alignment horizontal="center"/>
      <protection/>
    </xf>
    <xf numFmtId="0" fontId="1" fillId="10" borderId="23" xfId="19" applyFont="1" applyFill="1" applyBorder="1" applyAlignment="1">
      <alignment horizontal="center"/>
      <protection/>
    </xf>
    <xf numFmtId="49" fontId="1" fillId="9" borderId="23" xfId="19" applyNumberFormat="1" applyFont="1" applyFill="1" applyBorder="1" applyAlignment="1">
      <alignment horizontal="center"/>
      <protection/>
    </xf>
    <xf numFmtId="0" fontId="1" fillId="0" borderId="28" xfId="19" applyFont="1" applyBorder="1" applyAlignment="1">
      <alignment/>
      <protection/>
    </xf>
    <xf numFmtId="0" fontId="1" fillId="11" borderId="12" xfId="19" applyFill="1" applyBorder="1" applyAlignment="1">
      <alignment horizontal="center"/>
      <protection/>
    </xf>
    <xf numFmtId="0" fontId="1" fillId="11" borderId="13" xfId="19" applyFill="1" applyBorder="1" applyAlignment="1">
      <alignment horizontal="center"/>
      <protection/>
    </xf>
    <xf numFmtId="0" fontId="1" fillId="11" borderId="23" xfId="19" applyFill="1" applyBorder="1" applyAlignment="1">
      <alignment horizontal="center"/>
      <protection/>
    </xf>
    <xf numFmtId="0" fontId="1" fillId="11" borderId="23" xfId="19" applyFont="1" applyFill="1" applyBorder="1" applyAlignment="1">
      <alignment horizontal="center"/>
      <protection/>
    </xf>
    <xf numFmtId="0" fontId="1" fillId="11" borderId="0" xfId="19" applyFont="1" applyFill="1" applyAlignment="1">
      <alignment horizontal="left"/>
      <protection/>
    </xf>
    <xf numFmtId="0" fontId="1" fillId="11" borderId="0" xfId="19" applyFill="1" applyAlignment="1">
      <alignment horizontal="center"/>
      <protection/>
    </xf>
    <xf numFmtId="0" fontId="1" fillId="11" borderId="0" xfId="19" applyFill="1">
      <alignment/>
      <protection/>
    </xf>
    <xf numFmtId="0" fontId="1" fillId="12" borderId="0" xfId="19" applyFont="1" applyFill="1" applyAlignment="1">
      <alignment horizontal="left"/>
      <protection/>
    </xf>
    <xf numFmtId="0" fontId="1" fillId="12" borderId="0" xfId="19" applyFill="1" applyAlignment="1">
      <alignment horizontal="center"/>
      <protection/>
    </xf>
    <xf numFmtId="0" fontId="1" fillId="12" borderId="0" xfId="19" applyFill="1">
      <alignment/>
      <protection/>
    </xf>
    <xf numFmtId="0" fontId="1" fillId="0" borderId="7" xfId="19" applyFont="1" applyBorder="1" applyAlignment="1">
      <alignment/>
      <protection/>
    </xf>
    <xf numFmtId="0" fontId="1" fillId="2" borderId="29" xfId="19" applyFill="1" applyBorder="1" applyAlignment="1">
      <alignment horizontal="center"/>
      <protection/>
    </xf>
    <xf numFmtId="0" fontId="1" fillId="2" borderId="30" xfId="19" applyFill="1" applyBorder="1" applyAlignment="1">
      <alignment horizontal="center"/>
      <protection/>
    </xf>
    <xf numFmtId="0" fontId="1" fillId="4" borderId="30" xfId="19" applyFill="1" applyBorder="1" applyAlignment="1">
      <alignment horizontal="center"/>
      <protection/>
    </xf>
    <xf numFmtId="0" fontId="1" fillId="4" borderId="31" xfId="19" applyFill="1" applyBorder="1" applyAlignment="1">
      <alignment horizontal="center"/>
      <protection/>
    </xf>
    <xf numFmtId="0" fontId="1" fillId="0" borderId="31" xfId="19" applyBorder="1" applyAlignment="1">
      <alignment horizontal="center"/>
      <protection/>
    </xf>
    <xf numFmtId="0" fontId="1" fillId="0" borderId="31" xfId="19" applyFont="1" applyBorder="1" applyAlignment="1">
      <alignment horizontal="center"/>
      <protection/>
    </xf>
    <xf numFmtId="1" fontId="1" fillId="0" borderId="7" xfId="19" applyNumberFormat="1" applyBorder="1" applyAlignment="1">
      <alignment horizontal="center"/>
      <protection/>
    </xf>
    <xf numFmtId="0" fontId="1" fillId="12" borderId="12" xfId="19" applyFill="1" applyBorder="1" applyAlignment="1">
      <alignment horizontal="center"/>
      <protection/>
    </xf>
    <xf numFmtId="0" fontId="1" fillId="12" borderId="13" xfId="19" applyFill="1" applyBorder="1" applyAlignment="1">
      <alignment horizontal="center"/>
      <protection/>
    </xf>
    <xf numFmtId="0" fontId="1" fillId="12" borderId="13" xfId="19" applyFont="1" applyFill="1" applyBorder="1" applyAlignment="1">
      <alignment horizontal="center"/>
      <protection/>
    </xf>
    <xf numFmtId="0" fontId="1" fillId="12" borderId="23" xfId="19" applyFill="1" applyBorder="1" applyAlignment="1">
      <alignment horizontal="center"/>
      <protection/>
    </xf>
    <xf numFmtId="0" fontId="1" fillId="12" borderId="23" xfId="19" applyFont="1" applyFill="1" applyBorder="1" applyAlignment="1">
      <alignment horizontal="center"/>
      <protection/>
    </xf>
    <xf numFmtId="1" fontId="1" fillId="0" borderId="14" xfId="19" applyNumberFormat="1" applyFont="1" applyBorder="1" applyAlignment="1">
      <alignment horizontal="center"/>
      <protection/>
    </xf>
    <xf numFmtId="0" fontId="1" fillId="0" borderId="32" xfId="19" applyFont="1" applyBorder="1" applyAlignment="1">
      <alignment horizontal="center"/>
      <protection/>
    </xf>
    <xf numFmtId="0" fontId="1" fillId="0" borderId="33" xfId="19" applyFont="1" applyBorder="1" applyAlignment="1">
      <alignment/>
      <protection/>
    </xf>
    <xf numFmtId="0" fontId="1" fillId="13" borderId="12" xfId="19" applyFill="1" applyBorder="1" applyAlignment="1">
      <alignment horizontal="center"/>
      <protection/>
    </xf>
    <xf numFmtId="0" fontId="1" fillId="13" borderId="13" xfId="19" applyFill="1" applyBorder="1" applyAlignment="1">
      <alignment horizontal="center"/>
      <protection/>
    </xf>
    <xf numFmtId="0" fontId="1" fillId="13" borderId="23" xfId="19" applyFill="1" applyBorder="1" applyAlignment="1">
      <alignment horizontal="center"/>
      <protection/>
    </xf>
    <xf numFmtId="0" fontId="1" fillId="13" borderId="23" xfId="19" applyFont="1" applyFill="1" applyBorder="1" applyAlignment="1">
      <alignment horizontal="center"/>
      <protection/>
    </xf>
    <xf numFmtId="0" fontId="1" fillId="13" borderId="0" xfId="19" applyFont="1" applyFill="1" applyAlignment="1">
      <alignment horizontal="left"/>
      <protection/>
    </xf>
    <xf numFmtId="0" fontId="1" fillId="13" borderId="0" xfId="19" applyFill="1" applyAlignment="1">
      <alignment horizontal="center"/>
      <protection/>
    </xf>
    <xf numFmtId="0" fontId="1" fillId="13" borderId="0" xfId="19" applyFill="1">
      <alignment/>
      <protection/>
    </xf>
    <xf numFmtId="0" fontId="1" fillId="7" borderId="0" xfId="19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rezence_sen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workbookViewId="0" topLeftCell="A1">
      <pane xSplit="2" ySplit="1" topLeftCell="A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58" sqref="I58"/>
    </sheetView>
  </sheetViews>
  <sheetFormatPr defaultColWidth="9.00390625" defaultRowHeight="12.75"/>
  <cols>
    <col min="1" max="1" width="5.875" style="3" customWidth="1"/>
    <col min="2" max="2" width="29.375" style="3" customWidth="1"/>
    <col min="3" max="3" width="8.125" style="2" bestFit="1" customWidth="1"/>
    <col min="4" max="8" width="8.125" style="2" customWidth="1"/>
    <col min="9" max="32" width="8.125" style="3" customWidth="1"/>
    <col min="33" max="33" width="9.625" style="3" customWidth="1"/>
    <col min="34" max="34" width="9.125" style="2" customWidth="1"/>
    <col min="35" max="35" width="8.125" style="2" customWidth="1"/>
    <col min="36" max="36" width="9.125" style="2" customWidth="1"/>
    <col min="37" max="16384" width="9.125" style="3" customWidth="1"/>
  </cols>
  <sheetData>
    <row r="1" spans="1:2" ht="18.75" thickBot="1">
      <c r="A1" s="1" t="s">
        <v>0</v>
      </c>
      <c r="B1" s="2"/>
    </row>
    <row r="2" spans="2:35" ht="14.25" thickBot="1" thickTop="1">
      <c r="B2" s="4" t="s">
        <v>1</v>
      </c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 t="s">
        <v>2</v>
      </c>
      <c r="AH2" s="8" t="s">
        <v>3</v>
      </c>
      <c r="AI2" s="9">
        <f>MAX(C3:AG3)</f>
        <v>30</v>
      </c>
    </row>
    <row r="3" spans="1:35" ht="13.5" thickTop="1">
      <c r="A3" s="10"/>
      <c r="B3" s="11"/>
      <c r="C3" s="12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51">
        <v>11</v>
      </c>
      <c r="N3" s="51">
        <v>12</v>
      </c>
      <c r="O3" s="51">
        <v>13</v>
      </c>
      <c r="P3" s="51">
        <v>14</v>
      </c>
      <c r="Q3" s="51">
        <v>15</v>
      </c>
      <c r="R3" s="51">
        <v>16</v>
      </c>
      <c r="S3" s="13">
        <v>17</v>
      </c>
      <c r="T3" s="51">
        <v>18</v>
      </c>
      <c r="U3" s="51">
        <v>19</v>
      </c>
      <c r="V3" s="51">
        <v>20</v>
      </c>
      <c r="W3" s="51">
        <v>21</v>
      </c>
      <c r="X3" s="13">
        <v>22</v>
      </c>
      <c r="Y3" s="51">
        <v>23</v>
      </c>
      <c r="Z3" s="51">
        <v>24</v>
      </c>
      <c r="AA3" s="51">
        <v>25</v>
      </c>
      <c r="AB3" s="13">
        <v>26</v>
      </c>
      <c r="AC3" s="51">
        <v>27</v>
      </c>
      <c r="AD3" s="13">
        <v>28</v>
      </c>
      <c r="AE3" s="51">
        <v>29</v>
      </c>
      <c r="AF3" s="13">
        <v>30</v>
      </c>
      <c r="AG3" s="14"/>
      <c r="AH3" s="15" t="s">
        <v>4</v>
      </c>
      <c r="AI3" s="16" t="s">
        <v>5</v>
      </c>
    </row>
    <row r="4" spans="1:35" ht="13.5" thickBot="1">
      <c r="A4" s="17"/>
      <c r="B4" s="18"/>
      <c r="C4" s="19">
        <v>38364</v>
      </c>
      <c r="D4" s="20">
        <v>38413</v>
      </c>
      <c r="E4" s="20">
        <v>38455</v>
      </c>
      <c r="F4" s="20">
        <v>38476</v>
      </c>
      <c r="G4" s="20">
        <v>38497</v>
      </c>
      <c r="H4" s="20">
        <v>38532</v>
      </c>
      <c r="I4" s="20">
        <v>38630</v>
      </c>
      <c r="J4" s="20">
        <v>38651</v>
      </c>
      <c r="K4" s="20">
        <v>38664</v>
      </c>
      <c r="L4" s="20">
        <v>38672</v>
      </c>
      <c r="M4" s="52">
        <v>38680</v>
      </c>
      <c r="N4" s="47">
        <v>38707</v>
      </c>
      <c r="O4" s="47">
        <v>38749</v>
      </c>
      <c r="P4" s="47">
        <v>38805</v>
      </c>
      <c r="Q4" s="47">
        <v>38861</v>
      </c>
      <c r="R4" s="47">
        <v>38889</v>
      </c>
      <c r="S4" s="47">
        <v>38994</v>
      </c>
      <c r="T4" s="47">
        <v>39022</v>
      </c>
      <c r="U4" s="47">
        <v>39052</v>
      </c>
      <c r="V4" s="47">
        <v>39057</v>
      </c>
      <c r="W4" s="47">
        <v>39113</v>
      </c>
      <c r="X4" s="47">
        <v>39141</v>
      </c>
      <c r="Y4" s="47">
        <v>39169</v>
      </c>
      <c r="Z4" s="47">
        <v>39183</v>
      </c>
      <c r="AA4" s="47">
        <v>39204</v>
      </c>
      <c r="AB4" s="47">
        <v>39239</v>
      </c>
      <c r="AC4" s="47">
        <v>39365</v>
      </c>
      <c r="AD4" s="47">
        <v>39386</v>
      </c>
      <c r="AE4" s="47">
        <v>39395</v>
      </c>
      <c r="AF4" s="47">
        <v>39407</v>
      </c>
      <c r="AG4" s="21"/>
      <c r="AH4" s="22" t="s">
        <v>6</v>
      </c>
      <c r="AI4" s="14" t="s">
        <v>7</v>
      </c>
    </row>
    <row r="5" spans="1:35" ht="19.5" customHeight="1" thickTop="1">
      <c r="A5" s="86" t="s">
        <v>8</v>
      </c>
      <c r="B5" s="87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26"/>
      <c r="AI5" s="27"/>
    </row>
    <row r="6" spans="1:35" ht="12.75">
      <c r="A6" s="26">
        <v>1</v>
      </c>
      <c r="B6" s="54" t="s">
        <v>37</v>
      </c>
      <c r="C6" s="29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48">
        <v>1</v>
      </c>
      <c r="N6" s="48">
        <v>1</v>
      </c>
      <c r="O6" s="48">
        <v>1</v>
      </c>
      <c r="P6" s="48">
        <v>1</v>
      </c>
      <c r="Q6" s="48">
        <v>1</v>
      </c>
      <c r="R6" s="48">
        <v>1</v>
      </c>
      <c r="S6" s="48">
        <v>1</v>
      </c>
      <c r="T6" s="49">
        <v>1</v>
      </c>
      <c r="U6" s="49">
        <v>1</v>
      </c>
      <c r="V6" s="49">
        <v>1</v>
      </c>
      <c r="W6" s="49">
        <v>1</v>
      </c>
      <c r="X6" s="49">
        <v>1</v>
      </c>
      <c r="Y6" s="49">
        <v>1</v>
      </c>
      <c r="Z6" s="49">
        <v>1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1</v>
      </c>
      <c r="AG6" s="49"/>
      <c r="AH6" s="26">
        <f aca="true" t="shared" si="0" ref="AH6:AH25">SUM(C6:AG6)</f>
        <v>30</v>
      </c>
      <c r="AI6" s="31">
        <f aca="true" t="shared" si="1" ref="AI6:AI25">AH6*100/($AI$2)</f>
        <v>100</v>
      </c>
    </row>
    <row r="7" spans="1:35" ht="12.75">
      <c r="A7" s="26">
        <f aca="true" t="shared" si="2" ref="A7:A25">A6+1</f>
        <v>2</v>
      </c>
      <c r="B7" s="28" t="s">
        <v>9</v>
      </c>
      <c r="C7" s="29">
        <v>1</v>
      </c>
      <c r="D7" s="30">
        <v>1</v>
      </c>
      <c r="E7" s="30">
        <v>1</v>
      </c>
      <c r="F7" s="30">
        <v>1</v>
      </c>
      <c r="G7" s="30">
        <v>1</v>
      </c>
      <c r="H7" s="30" t="s">
        <v>10</v>
      </c>
      <c r="I7" s="30">
        <v>1</v>
      </c>
      <c r="J7" s="30">
        <v>1</v>
      </c>
      <c r="K7" s="30">
        <v>0</v>
      </c>
      <c r="L7" s="30">
        <v>1</v>
      </c>
      <c r="M7" s="48">
        <v>1</v>
      </c>
      <c r="N7" s="48">
        <v>1</v>
      </c>
      <c r="O7" s="48">
        <v>0</v>
      </c>
      <c r="P7" s="48">
        <v>1</v>
      </c>
      <c r="Q7" s="48">
        <v>1</v>
      </c>
      <c r="R7" s="48">
        <v>1</v>
      </c>
      <c r="S7" s="48">
        <v>1</v>
      </c>
      <c r="T7" s="49" t="s">
        <v>10</v>
      </c>
      <c r="U7" s="49">
        <v>1</v>
      </c>
      <c r="V7" s="49">
        <v>1</v>
      </c>
      <c r="W7" s="49">
        <v>1</v>
      </c>
      <c r="X7" s="49">
        <v>1</v>
      </c>
      <c r="Y7" s="49">
        <v>1</v>
      </c>
      <c r="Z7" s="49">
        <v>1</v>
      </c>
      <c r="AA7" s="49">
        <v>1</v>
      </c>
      <c r="AB7" s="49">
        <v>1</v>
      </c>
      <c r="AC7" s="49" t="s">
        <v>10</v>
      </c>
      <c r="AD7" s="49">
        <v>1</v>
      </c>
      <c r="AE7" s="49" t="s">
        <v>10</v>
      </c>
      <c r="AF7" s="49">
        <v>1</v>
      </c>
      <c r="AG7" s="49"/>
      <c r="AH7" s="26">
        <f t="shared" si="0"/>
        <v>24</v>
      </c>
      <c r="AI7" s="31">
        <f t="shared" si="1"/>
        <v>80</v>
      </c>
    </row>
    <row r="8" spans="1:35" ht="12.75">
      <c r="A8" s="26">
        <f t="shared" si="2"/>
        <v>3</v>
      </c>
      <c r="B8" s="28" t="s">
        <v>11</v>
      </c>
      <c r="C8" s="29">
        <v>1</v>
      </c>
      <c r="D8" s="30">
        <v>1</v>
      </c>
      <c r="E8" s="30" t="s">
        <v>10</v>
      </c>
      <c r="F8" s="30">
        <v>1</v>
      </c>
      <c r="G8" s="30">
        <v>1</v>
      </c>
      <c r="H8" s="30" t="s">
        <v>10</v>
      </c>
      <c r="I8" s="30">
        <v>1</v>
      </c>
      <c r="J8" s="30">
        <v>1</v>
      </c>
      <c r="K8" s="30">
        <v>0</v>
      </c>
      <c r="L8" s="30">
        <v>1</v>
      </c>
      <c r="M8" s="49" t="s">
        <v>10</v>
      </c>
      <c r="N8" s="48">
        <v>1</v>
      </c>
      <c r="O8" s="48">
        <v>1</v>
      </c>
      <c r="P8" s="48">
        <v>1</v>
      </c>
      <c r="Q8" s="48">
        <v>1</v>
      </c>
      <c r="R8" s="48">
        <v>0</v>
      </c>
      <c r="S8" s="48">
        <v>0</v>
      </c>
      <c r="T8" s="49">
        <v>1</v>
      </c>
      <c r="U8" s="49" t="s">
        <v>10</v>
      </c>
      <c r="V8" s="49">
        <v>1</v>
      </c>
      <c r="W8" s="49">
        <v>0</v>
      </c>
      <c r="X8" s="49">
        <v>1</v>
      </c>
      <c r="Y8" s="49">
        <v>0</v>
      </c>
      <c r="Z8" s="49">
        <v>1</v>
      </c>
      <c r="AA8" s="49" t="s">
        <v>10</v>
      </c>
      <c r="AB8" s="49">
        <v>1</v>
      </c>
      <c r="AC8" s="49" t="s">
        <v>10</v>
      </c>
      <c r="AD8" s="49">
        <v>1</v>
      </c>
      <c r="AE8" s="49">
        <v>1</v>
      </c>
      <c r="AF8" s="49">
        <v>0</v>
      </c>
      <c r="AG8" s="49"/>
      <c r="AH8" s="26">
        <f t="shared" si="0"/>
        <v>18</v>
      </c>
      <c r="AI8" s="31">
        <f t="shared" si="1"/>
        <v>60</v>
      </c>
    </row>
    <row r="9" spans="1:35" ht="12.75">
      <c r="A9" s="26">
        <f t="shared" si="2"/>
        <v>4</v>
      </c>
      <c r="B9" s="54" t="s">
        <v>54</v>
      </c>
      <c r="C9" s="29">
        <v>1</v>
      </c>
      <c r="D9" s="30">
        <v>1</v>
      </c>
      <c r="E9" s="30">
        <v>1</v>
      </c>
      <c r="F9" s="30">
        <v>0</v>
      </c>
      <c r="G9" s="30">
        <v>1</v>
      </c>
      <c r="H9" s="30">
        <v>1</v>
      </c>
      <c r="I9" s="30">
        <v>1</v>
      </c>
      <c r="J9" s="30">
        <v>1</v>
      </c>
      <c r="K9" s="43" t="s">
        <v>10</v>
      </c>
      <c r="L9" s="30">
        <v>1</v>
      </c>
      <c r="M9" s="48">
        <v>1</v>
      </c>
      <c r="N9" s="48">
        <v>1</v>
      </c>
      <c r="O9" s="49" t="s">
        <v>10</v>
      </c>
      <c r="P9" s="48">
        <v>1</v>
      </c>
      <c r="Q9" s="49" t="s">
        <v>10</v>
      </c>
      <c r="R9" s="48">
        <v>1</v>
      </c>
      <c r="S9" s="48">
        <v>1</v>
      </c>
      <c r="T9" s="49" t="s">
        <v>10</v>
      </c>
      <c r="U9" s="49" t="s">
        <v>10</v>
      </c>
      <c r="V9" s="49">
        <v>1</v>
      </c>
      <c r="W9" s="49">
        <v>0</v>
      </c>
      <c r="X9" s="49">
        <v>1</v>
      </c>
      <c r="Y9" s="49" t="s">
        <v>10</v>
      </c>
      <c r="Z9" s="49" t="s">
        <v>10</v>
      </c>
      <c r="AA9" s="49">
        <v>1</v>
      </c>
      <c r="AB9" s="49">
        <v>1</v>
      </c>
      <c r="AC9" s="49" t="s">
        <v>10</v>
      </c>
      <c r="AD9" s="49">
        <v>0</v>
      </c>
      <c r="AE9" s="49" t="s">
        <v>10</v>
      </c>
      <c r="AF9" s="49">
        <v>0</v>
      </c>
      <c r="AG9" s="49"/>
      <c r="AH9" s="26">
        <f t="shared" si="0"/>
        <v>17</v>
      </c>
      <c r="AI9" s="31">
        <f t="shared" si="1"/>
        <v>56.666666666666664</v>
      </c>
    </row>
    <row r="10" spans="1:35" ht="12.75">
      <c r="A10" s="26">
        <f t="shared" si="2"/>
        <v>5</v>
      </c>
      <c r="B10" s="54" t="s">
        <v>38</v>
      </c>
      <c r="C10" s="29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43" t="s">
        <v>10</v>
      </c>
      <c r="K10" s="30">
        <v>1</v>
      </c>
      <c r="L10" s="30">
        <v>1</v>
      </c>
      <c r="M10" s="49" t="s">
        <v>10</v>
      </c>
      <c r="N10" s="48">
        <v>1</v>
      </c>
      <c r="O10" s="48">
        <v>1</v>
      </c>
      <c r="P10" s="48">
        <v>1</v>
      </c>
      <c r="Q10" s="48">
        <v>1</v>
      </c>
      <c r="R10" s="48">
        <v>0</v>
      </c>
      <c r="S10" s="48">
        <v>1</v>
      </c>
      <c r="T10" s="49" t="s">
        <v>10</v>
      </c>
      <c r="U10" s="49">
        <v>1</v>
      </c>
      <c r="V10" s="49" t="s">
        <v>10</v>
      </c>
      <c r="W10" s="49">
        <v>1</v>
      </c>
      <c r="X10" s="49">
        <v>1</v>
      </c>
      <c r="Y10" s="49">
        <v>1</v>
      </c>
      <c r="Z10" s="49">
        <v>0</v>
      </c>
      <c r="AA10" s="49" t="s">
        <v>10</v>
      </c>
      <c r="AB10" s="49">
        <v>1</v>
      </c>
      <c r="AC10" s="49">
        <v>1</v>
      </c>
      <c r="AD10" s="49" t="s">
        <v>10</v>
      </c>
      <c r="AE10" s="49" t="s">
        <v>10</v>
      </c>
      <c r="AF10" s="49">
        <v>1</v>
      </c>
      <c r="AG10" s="49"/>
      <c r="AH10" s="26">
        <f t="shared" si="0"/>
        <v>21</v>
      </c>
      <c r="AI10" s="31">
        <f t="shared" si="1"/>
        <v>70</v>
      </c>
    </row>
    <row r="11" spans="1:35" ht="12.75">
      <c r="A11" s="26">
        <f t="shared" si="2"/>
        <v>6</v>
      </c>
      <c r="B11" s="54" t="s">
        <v>39</v>
      </c>
      <c r="C11" s="29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48">
        <v>1</v>
      </c>
      <c r="N11" s="48">
        <v>1</v>
      </c>
      <c r="O11" s="48">
        <v>1</v>
      </c>
      <c r="P11" s="48">
        <v>1</v>
      </c>
      <c r="Q11" s="48">
        <v>1</v>
      </c>
      <c r="R11" s="49" t="s">
        <v>10</v>
      </c>
      <c r="S11" s="48">
        <v>1</v>
      </c>
      <c r="T11" s="49">
        <v>1</v>
      </c>
      <c r="U11" s="49">
        <v>1</v>
      </c>
      <c r="V11" s="49">
        <v>1</v>
      </c>
      <c r="W11" s="49">
        <v>1</v>
      </c>
      <c r="X11" s="49">
        <v>1</v>
      </c>
      <c r="Y11" s="49">
        <v>1</v>
      </c>
      <c r="Z11" s="49">
        <v>1</v>
      </c>
      <c r="AA11" s="49">
        <v>1</v>
      </c>
      <c r="AB11" s="49">
        <v>1</v>
      </c>
      <c r="AC11" s="49">
        <v>1</v>
      </c>
      <c r="AD11" s="49">
        <v>1</v>
      </c>
      <c r="AE11" s="49">
        <v>1</v>
      </c>
      <c r="AF11" s="49">
        <v>1</v>
      </c>
      <c r="AG11" s="49"/>
      <c r="AH11" s="26">
        <f t="shared" si="0"/>
        <v>29</v>
      </c>
      <c r="AI11" s="31">
        <f t="shared" si="1"/>
        <v>96.66666666666667</v>
      </c>
    </row>
    <row r="12" spans="1:37" ht="12.75">
      <c r="A12" s="26">
        <f t="shared" si="2"/>
        <v>7</v>
      </c>
      <c r="B12" s="28" t="s">
        <v>12</v>
      </c>
      <c r="C12" s="29">
        <v>1</v>
      </c>
      <c r="D12" s="30" t="s">
        <v>10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48" t="s">
        <v>10</v>
      </c>
      <c r="N12" s="48">
        <v>1</v>
      </c>
      <c r="O12" s="48">
        <v>1</v>
      </c>
      <c r="P12" s="48">
        <v>1</v>
      </c>
      <c r="Q12" s="48">
        <v>1</v>
      </c>
      <c r="R12" s="49">
        <v>1</v>
      </c>
      <c r="S12" s="48">
        <v>1</v>
      </c>
      <c r="T12" s="49">
        <v>1</v>
      </c>
      <c r="U12" s="49" t="s">
        <v>10</v>
      </c>
      <c r="V12" s="49">
        <v>1</v>
      </c>
      <c r="W12" s="49">
        <v>1</v>
      </c>
      <c r="X12" s="49">
        <v>1</v>
      </c>
      <c r="Y12" s="49">
        <v>1</v>
      </c>
      <c r="Z12" s="49">
        <v>1</v>
      </c>
      <c r="AA12" s="49" t="s">
        <v>10</v>
      </c>
      <c r="AB12" s="49">
        <v>1</v>
      </c>
      <c r="AC12" s="49">
        <v>1</v>
      </c>
      <c r="AD12" s="49">
        <v>1</v>
      </c>
      <c r="AE12" s="49" t="s">
        <v>10</v>
      </c>
      <c r="AF12" s="49">
        <v>1</v>
      </c>
      <c r="AG12" s="49"/>
      <c r="AH12" s="26">
        <f t="shared" si="0"/>
        <v>25</v>
      </c>
      <c r="AI12" s="31">
        <f t="shared" si="1"/>
        <v>83.33333333333333</v>
      </c>
      <c r="AK12" s="89" t="s">
        <v>34</v>
      </c>
    </row>
    <row r="13" spans="1:37" ht="12.75">
      <c r="A13" s="26">
        <f t="shared" si="2"/>
        <v>8</v>
      </c>
      <c r="B13" s="54" t="s">
        <v>50</v>
      </c>
      <c r="C13" s="95">
        <v>1</v>
      </c>
      <c r="D13" s="96">
        <v>1</v>
      </c>
      <c r="E13" s="96">
        <v>1</v>
      </c>
      <c r="F13" s="96" t="s">
        <v>10</v>
      </c>
      <c r="G13" s="96">
        <v>1</v>
      </c>
      <c r="H13" s="96">
        <v>1</v>
      </c>
      <c r="I13" s="96">
        <v>1</v>
      </c>
      <c r="J13" s="96">
        <v>1</v>
      </c>
      <c r="K13" s="97" t="s">
        <v>10</v>
      </c>
      <c r="L13" s="97" t="s">
        <v>10</v>
      </c>
      <c r="M13" s="98">
        <v>1</v>
      </c>
      <c r="N13" s="99">
        <v>1</v>
      </c>
      <c r="O13" s="99">
        <v>1</v>
      </c>
      <c r="P13" s="99">
        <v>1</v>
      </c>
      <c r="Q13" s="99">
        <v>1</v>
      </c>
      <c r="R13" s="99" t="s">
        <v>10</v>
      </c>
      <c r="S13" s="99" t="s">
        <v>10</v>
      </c>
      <c r="T13" s="99">
        <v>1</v>
      </c>
      <c r="U13" s="99">
        <v>1</v>
      </c>
      <c r="V13" s="99">
        <v>1</v>
      </c>
      <c r="W13" s="99">
        <v>1</v>
      </c>
      <c r="X13" s="99">
        <v>1</v>
      </c>
      <c r="Y13" s="49">
        <v>1</v>
      </c>
      <c r="Z13" s="49">
        <v>1</v>
      </c>
      <c r="AA13" s="49">
        <v>1</v>
      </c>
      <c r="AB13" s="49">
        <v>1</v>
      </c>
      <c r="AC13" s="49">
        <v>1</v>
      </c>
      <c r="AD13" s="49">
        <v>1</v>
      </c>
      <c r="AE13" s="49" t="s">
        <v>10</v>
      </c>
      <c r="AF13" s="49">
        <v>0</v>
      </c>
      <c r="AG13" s="49"/>
      <c r="AH13" s="26">
        <f>SUM(Y13:AG13)</f>
        <v>6</v>
      </c>
      <c r="AI13" s="31">
        <f>AH13*100/(($AI$2)-22)</f>
        <v>75</v>
      </c>
      <c r="AK13" s="89" t="s">
        <v>36</v>
      </c>
    </row>
    <row r="14" spans="1:35" ht="12.75">
      <c r="A14" s="26">
        <f t="shared" si="2"/>
        <v>9</v>
      </c>
      <c r="B14" s="28" t="s">
        <v>13</v>
      </c>
      <c r="C14" s="29">
        <v>1</v>
      </c>
      <c r="D14" s="30">
        <v>1</v>
      </c>
      <c r="E14" s="30">
        <v>1</v>
      </c>
      <c r="F14" s="30">
        <v>1</v>
      </c>
      <c r="G14" s="30">
        <v>0</v>
      </c>
      <c r="H14" s="30">
        <v>1</v>
      </c>
      <c r="I14" s="30">
        <v>1</v>
      </c>
      <c r="J14" s="43" t="s">
        <v>10</v>
      </c>
      <c r="K14" s="30">
        <v>0</v>
      </c>
      <c r="L14" s="30">
        <v>0</v>
      </c>
      <c r="M14" s="48">
        <v>1</v>
      </c>
      <c r="N14" s="48">
        <v>1</v>
      </c>
      <c r="O14" s="48">
        <v>1</v>
      </c>
      <c r="P14" s="48">
        <v>0</v>
      </c>
      <c r="Q14" s="49" t="s">
        <v>10</v>
      </c>
      <c r="R14" s="49" t="s">
        <v>10</v>
      </c>
      <c r="S14" s="48">
        <v>1</v>
      </c>
      <c r="T14" s="49">
        <v>1</v>
      </c>
      <c r="U14" s="49" t="s">
        <v>10</v>
      </c>
      <c r="V14" s="49">
        <v>1</v>
      </c>
      <c r="W14" s="49" t="s">
        <v>10</v>
      </c>
      <c r="X14" s="49">
        <v>1</v>
      </c>
      <c r="Y14" s="49">
        <v>1</v>
      </c>
      <c r="Z14" s="49" t="s">
        <v>10</v>
      </c>
      <c r="AA14" s="49">
        <v>1</v>
      </c>
      <c r="AB14" s="49" t="s">
        <v>10</v>
      </c>
      <c r="AC14" s="49" t="s">
        <v>10</v>
      </c>
      <c r="AD14" s="49">
        <v>1</v>
      </c>
      <c r="AE14" s="49">
        <v>1</v>
      </c>
      <c r="AF14" s="49">
        <v>1</v>
      </c>
      <c r="AG14" s="49"/>
      <c r="AH14" s="26">
        <f t="shared" si="0"/>
        <v>18</v>
      </c>
      <c r="AI14" s="31">
        <f t="shared" si="1"/>
        <v>60</v>
      </c>
    </row>
    <row r="15" spans="1:37" ht="12.75">
      <c r="A15" s="26">
        <f t="shared" si="2"/>
        <v>10</v>
      </c>
      <c r="B15" s="54" t="s">
        <v>40</v>
      </c>
      <c r="C15" s="29">
        <v>1</v>
      </c>
      <c r="D15" s="30">
        <v>1</v>
      </c>
      <c r="E15" s="30">
        <v>1</v>
      </c>
      <c r="F15" s="30">
        <v>1</v>
      </c>
      <c r="G15" s="30" t="s">
        <v>10</v>
      </c>
      <c r="H15" s="30">
        <v>1</v>
      </c>
      <c r="I15" s="30" t="s">
        <v>10</v>
      </c>
      <c r="J15" s="30">
        <v>1</v>
      </c>
      <c r="K15" s="30">
        <v>0</v>
      </c>
      <c r="L15" s="30">
        <v>1</v>
      </c>
      <c r="M15" s="48" t="s">
        <v>10</v>
      </c>
      <c r="N15" s="48">
        <v>1</v>
      </c>
      <c r="O15" s="48">
        <v>1</v>
      </c>
      <c r="P15" s="49" t="s">
        <v>10</v>
      </c>
      <c r="Q15" s="49" t="s">
        <v>10</v>
      </c>
      <c r="R15" s="48">
        <v>1</v>
      </c>
      <c r="S15" s="49" t="s">
        <v>10</v>
      </c>
      <c r="T15" s="49">
        <v>1</v>
      </c>
      <c r="U15" s="49">
        <v>1</v>
      </c>
      <c r="V15" s="49">
        <v>1</v>
      </c>
      <c r="W15" s="49">
        <v>1</v>
      </c>
      <c r="X15" s="49">
        <v>1</v>
      </c>
      <c r="Y15" s="49">
        <v>1</v>
      </c>
      <c r="Z15" s="49">
        <v>1</v>
      </c>
      <c r="AA15" s="49">
        <v>1</v>
      </c>
      <c r="AB15" s="49">
        <v>1</v>
      </c>
      <c r="AC15" s="49">
        <v>1</v>
      </c>
      <c r="AD15" s="49">
        <v>0</v>
      </c>
      <c r="AE15" s="49">
        <v>1</v>
      </c>
      <c r="AF15" s="49">
        <v>1</v>
      </c>
      <c r="AG15" s="49"/>
      <c r="AH15" s="26">
        <f t="shared" si="0"/>
        <v>22</v>
      </c>
      <c r="AI15" s="31">
        <f t="shared" si="1"/>
        <v>73.33333333333333</v>
      </c>
      <c r="AK15" s="90">
        <f>SUM(AI6:AI25)/20/100</f>
        <v>0.771813725490196</v>
      </c>
    </row>
    <row r="16" spans="1:35" ht="12.75">
      <c r="A16" s="26">
        <f t="shared" si="2"/>
        <v>11</v>
      </c>
      <c r="B16" s="54" t="s">
        <v>41</v>
      </c>
      <c r="C16" s="29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48" t="s">
        <v>10</v>
      </c>
      <c r="N16" s="48">
        <v>1</v>
      </c>
      <c r="O16" s="48">
        <v>1</v>
      </c>
      <c r="P16" s="48">
        <v>1</v>
      </c>
      <c r="Q16" s="48">
        <v>1</v>
      </c>
      <c r="R16" s="48">
        <v>1</v>
      </c>
      <c r="S16" s="48">
        <v>1</v>
      </c>
      <c r="T16" s="49">
        <v>1</v>
      </c>
      <c r="U16" s="49" t="s">
        <v>10</v>
      </c>
      <c r="V16" s="49">
        <v>1</v>
      </c>
      <c r="W16" s="49">
        <v>1</v>
      </c>
      <c r="X16" s="49">
        <v>1</v>
      </c>
      <c r="Y16" s="49">
        <v>1</v>
      </c>
      <c r="Z16" s="49">
        <v>1</v>
      </c>
      <c r="AA16" s="49">
        <v>1</v>
      </c>
      <c r="AB16" s="49" t="s">
        <v>10</v>
      </c>
      <c r="AC16" s="49">
        <v>1</v>
      </c>
      <c r="AD16" s="49">
        <v>1</v>
      </c>
      <c r="AE16" s="49" t="s">
        <v>10</v>
      </c>
      <c r="AF16" s="49">
        <v>1</v>
      </c>
      <c r="AG16" s="49"/>
      <c r="AH16" s="26">
        <f t="shared" si="0"/>
        <v>26</v>
      </c>
      <c r="AI16" s="31">
        <f t="shared" si="1"/>
        <v>86.66666666666667</v>
      </c>
    </row>
    <row r="17" spans="1:35" ht="12.75">
      <c r="A17" s="26">
        <f t="shared" si="2"/>
        <v>12</v>
      </c>
      <c r="B17" s="54" t="s">
        <v>42</v>
      </c>
      <c r="C17" s="29">
        <v>1</v>
      </c>
      <c r="D17" s="30">
        <v>1</v>
      </c>
      <c r="E17" s="30">
        <v>1</v>
      </c>
      <c r="F17" s="30">
        <v>1</v>
      </c>
      <c r="G17" s="30">
        <v>0</v>
      </c>
      <c r="H17" s="30">
        <v>1</v>
      </c>
      <c r="I17" s="30">
        <v>1</v>
      </c>
      <c r="J17" s="30">
        <v>1</v>
      </c>
      <c r="K17" s="30">
        <v>0</v>
      </c>
      <c r="L17" s="30">
        <v>1</v>
      </c>
      <c r="M17" s="48" t="s">
        <v>10</v>
      </c>
      <c r="N17" s="48">
        <v>1</v>
      </c>
      <c r="O17" s="48">
        <v>1</v>
      </c>
      <c r="P17" s="48">
        <v>1</v>
      </c>
      <c r="Q17" s="48">
        <v>1</v>
      </c>
      <c r="R17" s="48">
        <v>0</v>
      </c>
      <c r="S17" s="48">
        <v>1</v>
      </c>
      <c r="T17" s="49" t="s">
        <v>10</v>
      </c>
      <c r="U17" s="49" t="s">
        <v>10</v>
      </c>
      <c r="V17" s="49">
        <v>1</v>
      </c>
      <c r="W17" s="49">
        <v>1</v>
      </c>
      <c r="X17" s="49">
        <v>1</v>
      </c>
      <c r="Y17" s="49">
        <v>1</v>
      </c>
      <c r="Z17" s="49">
        <v>1</v>
      </c>
      <c r="AA17" s="49">
        <v>0</v>
      </c>
      <c r="AB17" s="49">
        <v>0</v>
      </c>
      <c r="AC17" s="49">
        <v>1</v>
      </c>
      <c r="AD17" s="49">
        <v>1</v>
      </c>
      <c r="AE17" s="49" t="s">
        <v>10</v>
      </c>
      <c r="AF17" s="49">
        <v>1</v>
      </c>
      <c r="AG17" s="49"/>
      <c r="AH17" s="26">
        <f t="shared" si="0"/>
        <v>21</v>
      </c>
      <c r="AI17" s="31">
        <f t="shared" si="1"/>
        <v>70</v>
      </c>
    </row>
    <row r="18" spans="1:35" ht="12.75">
      <c r="A18" s="26">
        <f t="shared" si="2"/>
        <v>13</v>
      </c>
      <c r="B18" s="54" t="s">
        <v>43</v>
      </c>
      <c r="C18" s="71">
        <v>1</v>
      </c>
      <c r="D18" s="68">
        <v>1</v>
      </c>
      <c r="E18" s="68">
        <v>1</v>
      </c>
      <c r="F18" s="68" t="s">
        <v>10</v>
      </c>
      <c r="G18" s="68" t="s">
        <v>10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9" t="s">
        <v>10</v>
      </c>
      <c r="N18" s="69">
        <v>1</v>
      </c>
      <c r="O18" s="69">
        <v>1</v>
      </c>
      <c r="P18" s="48">
        <v>1</v>
      </c>
      <c r="Q18" s="49" t="s">
        <v>10</v>
      </c>
      <c r="R18" s="49" t="s">
        <v>10</v>
      </c>
      <c r="S18" s="49" t="s">
        <v>10</v>
      </c>
      <c r="T18" s="49">
        <v>1</v>
      </c>
      <c r="U18" s="49" t="s">
        <v>10</v>
      </c>
      <c r="V18" s="49" t="s">
        <v>10</v>
      </c>
      <c r="W18" s="49">
        <v>1</v>
      </c>
      <c r="X18" s="49">
        <v>1</v>
      </c>
      <c r="Y18" s="49">
        <v>1</v>
      </c>
      <c r="Z18" s="49">
        <v>1</v>
      </c>
      <c r="AA18" s="49">
        <v>1</v>
      </c>
      <c r="AB18" s="49">
        <v>1</v>
      </c>
      <c r="AC18" s="49">
        <v>1</v>
      </c>
      <c r="AD18" s="49">
        <v>1</v>
      </c>
      <c r="AE18" s="49" t="s">
        <v>10</v>
      </c>
      <c r="AF18" s="49">
        <v>1</v>
      </c>
      <c r="AG18" s="49"/>
      <c r="AH18" s="26">
        <f>SUM(P18:AG18)</f>
        <v>11</v>
      </c>
      <c r="AI18" s="31">
        <f>AH18*100/(($AI$2)-13)</f>
        <v>64.70588235294117</v>
      </c>
    </row>
    <row r="19" spans="1:35" ht="12.75">
      <c r="A19" s="26">
        <f t="shared" si="2"/>
        <v>14</v>
      </c>
      <c r="B19" s="54" t="s">
        <v>44</v>
      </c>
      <c r="C19" s="29">
        <v>1</v>
      </c>
      <c r="D19" s="30">
        <v>1</v>
      </c>
      <c r="E19" s="30" t="s">
        <v>10</v>
      </c>
      <c r="F19" s="30" t="s">
        <v>10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48">
        <v>1</v>
      </c>
      <c r="N19" s="48">
        <v>1</v>
      </c>
      <c r="O19" s="48">
        <v>1</v>
      </c>
      <c r="P19" s="49" t="s">
        <v>10</v>
      </c>
      <c r="Q19" s="48">
        <v>1</v>
      </c>
      <c r="R19" s="49" t="s">
        <v>10</v>
      </c>
      <c r="S19" s="48">
        <v>1</v>
      </c>
      <c r="T19" s="49">
        <v>1</v>
      </c>
      <c r="U19" s="49" t="s">
        <v>10</v>
      </c>
      <c r="V19" s="49" t="s">
        <v>10</v>
      </c>
      <c r="W19" s="49">
        <v>1</v>
      </c>
      <c r="X19" s="49">
        <v>1</v>
      </c>
      <c r="Y19" s="49" t="s">
        <v>10</v>
      </c>
      <c r="Z19" s="49">
        <v>1</v>
      </c>
      <c r="AA19" s="49">
        <v>1</v>
      </c>
      <c r="AB19" s="49" t="s">
        <v>10</v>
      </c>
      <c r="AC19" s="49" t="s">
        <v>10</v>
      </c>
      <c r="AD19" s="49">
        <v>0</v>
      </c>
      <c r="AE19" s="49">
        <v>1</v>
      </c>
      <c r="AF19" s="49" t="s">
        <v>10</v>
      </c>
      <c r="AG19" s="49"/>
      <c r="AH19" s="26">
        <f t="shared" si="0"/>
        <v>19</v>
      </c>
      <c r="AI19" s="31">
        <f t="shared" si="1"/>
        <v>63.333333333333336</v>
      </c>
    </row>
    <row r="20" spans="1:35" ht="12.75">
      <c r="A20" s="26">
        <f t="shared" si="2"/>
        <v>15</v>
      </c>
      <c r="B20" s="28" t="s">
        <v>14</v>
      </c>
      <c r="C20" s="29">
        <v>1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48">
        <v>1</v>
      </c>
      <c r="N20" s="48">
        <v>1</v>
      </c>
      <c r="O20" s="48">
        <v>1</v>
      </c>
      <c r="P20" s="48">
        <v>1</v>
      </c>
      <c r="Q20" s="48">
        <v>1</v>
      </c>
      <c r="R20" s="48">
        <v>1</v>
      </c>
      <c r="S20" s="48">
        <v>1</v>
      </c>
      <c r="T20" s="49">
        <v>1</v>
      </c>
      <c r="U20" s="49">
        <v>1</v>
      </c>
      <c r="V20" s="49">
        <v>1</v>
      </c>
      <c r="W20" s="49">
        <v>1</v>
      </c>
      <c r="X20" s="49">
        <v>1</v>
      </c>
      <c r="Y20" s="49">
        <v>1</v>
      </c>
      <c r="Z20" s="49">
        <v>1</v>
      </c>
      <c r="AA20" s="49">
        <v>1</v>
      </c>
      <c r="AB20" s="49">
        <v>1</v>
      </c>
      <c r="AC20" s="49">
        <v>1</v>
      </c>
      <c r="AD20" s="49">
        <v>1</v>
      </c>
      <c r="AE20" s="49">
        <v>1</v>
      </c>
      <c r="AF20" s="49">
        <v>1</v>
      </c>
      <c r="AG20" s="49"/>
      <c r="AH20" s="26">
        <f t="shared" si="0"/>
        <v>30</v>
      </c>
      <c r="AI20" s="31">
        <f t="shared" si="1"/>
        <v>100</v>
      </c>
    </row>
    <row r="21" spans="1:35" ht="12.75">
      <c r="A21" s="26">
        <f t="shared" si="2"/>
        <v>16</v>
      </c>
      <c r="B21" s="54" t="s">
        <v>45</v>
      </c>
      <c r="C21" s="70">
        <v>1</v>
      </c>
      <c r="D21" s="57">
        <v>1</v>
      </c>
      <c r="E21" s="57">
        <v>1</v>
      </c>
      <c r="F21" s="57">
        <v>0</v>
      </c>
      <c r="G21" s="57" t="s">
        <v>10</v>
      </c>
      <c r="H21" s="57">
        <v>1</v>
      </c>
      <c r="I21" s="57">
        <v>1</v>
      </c>
      <c r="J21" s="57">
        <v>1</v>
      </c>
      <c r="K21" s="57">
        <v>1</v>
      </c>
      <c r="L21" s="58" t="s">
        <v>10</v>
      </c>
      <c r="M21" s="59" t="s">
        <v>10</v>
      </c>
      <c r="N21" s="60">
        <v>1</v>
      </c>
      <c r="O21" s="60" t="s">
        <v>10</v>
      </c>
      <c r="P21" s="49">
        <v>1</v>
      </c>
      <c r="Q21" s="49" t="s">
        <v>10</v>
      </c>
      <c r="R21" s="49" t="s">
        <v>10</v>
      </c>
      <c r="S21" s="48">
        <v>1</v>
      </c>
      <c r="T21" s="49">
        <v>1</v>
      </c>
      <c r="U21" s="49">
        <v>1</v>
      </c>
      <c r="V21" s="49">
        <v>1</v>
      </c>
      <c r="W21" s="49">
        <v>1</v>
      </c>
      <c r="X21" s="49">
        <v>1</v>
      </c>
      <c r="Y21" s="49">
        <v>1</v>
      </c>
      <c r="Z21" s="49" t="s">
        <v>10</v>
      </c>
      <c r="AA21" s="49" t="s">
        <v>10</v>
      </c>
      <c r="AB21" s="49" t="s">
        <v>10</v>
      </c>
      <c r="AC21" s="49">
        <v>1</v>
      </c>
      <c r="AD21" s="49">
        <v>1</v>
      </c>
      <c r="AE21" s="49">
        <v>1</v>
      </c>
      <c r="AF21" s="49">
        <v>1</v>
      </c>
      <c r="AG21" s="49"/>
      <c r="AH21" s="26">
        <f>SUM(P21:AG21)</f>
        <v>12</v>
      </c>
      <c r="AI21" s="31">
        <f>AH21*100/(($AI$2)-13)</f>
        <v>70.58823529411765</v>
      </c>
    </row>
    <row r="22" spans="1:35" ht="12.75">
      <c r="A22" s="26">
        <f t="shared" si="2"/>
        <v>17</v>
      </c>
      <c r="B22" s="54" t="s">
        <v>46</v>
      </c>
      <c r="C22" s="29">
        <v>1</v>
      </c>
      <c r="D22" s="30">
        <v>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48" t="s">
        <v>10</v>
      </c>
      <c r="N22" s="48">
        <v>1</v>
      </c>
      <c r="O22" s="48">
        <v>1</v>
      </c>
      <c r="P22" s="48">
        <v>1</v>
      </c>
      <c r="Q22" s="48">
        <v>1</v>
      </c>
      <c r="R22" s="48">
        <v>1</v>
      </c>
      <c r="S22" s="48">
        <v>1</v>
      </c>
      <c r="T22" s="49">
        <v>1</v>
      </c>
      <c r="U22" s="49" t="s">
        <v>10</v>
      </c>
      <c r="V22" s="49">
        <v>1</v>
      </c>
      <c r="W22" s="49">
        <v>1</v>
      </c>
      <c r="X22" s="49">
        <v>1</v>
      </c>
      <c r="Y22" s="49">
        <v>1</v>
      </c>
      <c r="Z22" s="49">
        <v>1</v>
      </c>
      <c r="AA22" s="49" t="s">
        <v>10</v>
      </c>
      <c r="AB22" s="49">
        <v>1</v>
      </c>
      <c r="AC22" s="49">
        <v>0</v>
      </c>
      <c r="AD22" s="49">
        <v>1</v>
      </c>
      <c r="AE22" s="49">
        <v>1</v>
      </c>
      <c r="AF22" s="49">
        <v>1</v>
      </c>
      <c r="AG22" s="49"/>
      <c r="AH22" s="26">
        <f t="shared" si="0"/>
        <v>26</v>
      </c>
      <c r="AI22" s="31">
        <f t="shared" si="1"/>
        <v>86.66666666666667</v>
      </c>
    </row>
    <row r="23" spans="1:35" ht="12.75">
      <c r="A23" s="26">
        <f t="shared" si="2"/>
        <v>18</v>
      </c>
      <c r="B23" s="28" t="s">
        <v>15</v>
      </c>
      <c r="C23" s="29">
        <v>1</v>
      </c>
      <c r="D23" s="30">
        <v>1</v>
      </c>
      <c r="E23" s="30">
        <v>1</v>
      </c>
      <c r="F23" s="30">
        <v>1</v>
      </c>
      <c r="G23" s="30" t="s">
        <v>10</v>
      </c>
      <c r="H23" s="30">
        <v>1</v>
      </c>
      <c r="I23" s="30">
        <v>1</v>
      </c>
      <c r="J23" s="30">
        <v>1</v>
      </c>
      <c r="K23" s="30">
        <v>0</v>
      </c>
      <c r="L23" s="30">
        <v>1</v>
      </c>
      <c r="M23" s="48">
        <v>1</v>
      </c>
      <c r="N23" s="48">
        <v>0</v>
      </c>
      <c r="O23" s="48">
        <v>1</v>
      </c>
      <c r="P23" s="49" t="s">
        <v>10</v>
      </c>
      <c r="Q23" s="48">
        <v>1</v>
      </c>
      <c r="R23" s="49" t="s">
        <v>10</v>
      </c>
      <c r="S23" s="48">
        <v>1</v>
      </c>
      <c r="T23" s="49">
        <v>1</v>
      </c>
      <c r="U23" s="49" t="s">
        <v>10</v>
      </c>
      <c r="V23" s="49">
        <v>1</v>
      </c>
      <c r="W23" s="49" t="s">
        <v>10</v>
      </c>
      <c r="X23" s="49">
        <v>1</v>
      </c>
      <c r="Y23" s="49">
        <v>1</v>
      </c>
      <c r="Z23" s="49">
        <v>0</v>
      </c>
      <c r="AA23" s="49">
        <v>1</v>
      </c>
      <c r="AB23" s="49">
        <v>1</v>
      </c>
      <c r="AC23" s="49">
        <v>1</v>
      </c>
      <c r="AD23" s="49">
        <v>1</v>
      </c>
      <c r="AE23" s="49">
        <v>1</v>
      </c>
      <c r="AF23" s="49">
        <v>1</v>
      </c>
      <c r="AG23" s="49"/>
      <c r="AH23" s="26">
        <f t="shared" si="0"/>
        <v>22</v>
      </c>
      <c r="AI23" s="31">
        <f t="shared" si="1"/>
        <v>73.33333333333333</v>
      </c>
    </row>
    <row r="24" spans="1:35" ht="12.75">
      <c r="A24" s="26">
        <f t="shared" si="2"/>
        <v>19</v>
      </c>
      <c r="B24" s="28" t="s">
        <v>16</v>
      </c>
      <c r="C24" s="29">
        <v>1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48" t="s">
        <v>10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9" t="s">
        <v>10</v>
      </c>
      <c r="U24" s="49" t="s">
        <v>10</v>
      </c>
      <c r="V24" s="49" t="s">
        <v>10</v>
      </c>
      <c r="W24" s="49">
        <v>1</v>
      </c>
      <c r="X24" s="49">
        <v>1</v>
      </c>
      <c r="Y24" s="49">
        <v>1</v>
      </c>
      <c r="Z24" s="49">
        <v>1</v>
      </c>
      <c r="AA24" s="49">
        <v>1</v>
      </c>
      <c r="AB24" s="49">
        <v>1</v>
      </c>
      <c r="AC24" s="49">
        <v>1</v>
      </c>
      <c r="AD24" s="49">
        <v>1</v>
      </c>
      <c r="AE24" s="49" t="s">
        <v>10</v>
      </c>
      <c r="AF24" s="49">
        <v>1</v>
      </c>
      <c r="AG24" s="49"/>
      <c r="AH24" s="26">
        <f t="shared" si="0"/>
        <v>25</v>
      </c>
      <c r="AI24" s="31">
        <f t="shared" si="1"/>
        <v>83.33333333333333</v>
      </c>
    </row>
    <row r="25" spans="1:35" ht="12.75">
      <c r="A25" s="26">
        <f t="shared" si="2"/>
        <v>20</v>
      </c>
      <c r="B25" s="28" t="s">
        <v>17</v>
      </c>
      <c r="C25" s="29">
        <v>1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9" t="s">
        <v>10</v>
      </c>
      <c r="S25" s="48">
        <v>1</v>
      </c>
      <c r="T25" s="49">
        <v>1</v>
      </c>
      <c r="U25" s="49" t="s">
        <v>10</v>
      </c>
      <c r="V25" s="49">
        <v>1</v>
      </c>
      <c r="W25" s="49">
        <v>1</v>
      </c>
      <c r="X25" s="49">
        <v>1</v>
      </c>
      <c r="Y25" s="49">
        <v>1</v>
      </c>
      <c r="Z25" s="49">
        <v>1</v>
      </c>
      <c r="AA25" s="49">
        <v>1</v>
      </c>
      <c r="AB25" s="49">
        <v>1</v>
      </c>
      <c r="AC25" s="49">
        <v>1</v>
      </c>
      <c r="AD25" s="49">
        <v>1</v>
      </c>
      <c r="AE25" s="49" t="s">
        <v>10</v>
      </c>
      <c r="AF25" s="49">
        <v>1</v>
      </c>
      <c r="AG25" s="49"/>
      <c r="AH25" s="26">
        <f t="shared" si="0"/>
        <v>27</v>
      </c>
      <c r="AI25" s="31">
        <f t="shared" si="1"/>
        <v>90</v>
      </c>
    </row>
    <row r="26" spans="1:35" ht="19.5" customHeight="1">
      <c r="A26" s="32" t="s">
        <v>18</v>
      </c>
      <c r="B26" s="33"/>
      <c r="C26" s="23"/>
      <c r="D26" s="23"/>
      <c r="E26" s="30"/>
      <c r="F26" s="30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26"/>
      <c r="AI26" s="125"/>
    </row>
    <row r="27" spans="1:35" ht="12.75">
      <c r="A27" s="26">
        <v>21</v>
      </c>
      <c r="B27" s="54" t="s">
        <v>47</v>
      </c>
      <c r="C27" s="29">
        <v>1</v>
      </c>
      <c r="D27" s="30">
        <v>1</v>
      </c>
      <c r="E27" s="30">
        <v>1</v>
      </c>
      <c r="F27" s="30">
        <v>1</v>
      </c>
      <c r="G27" s="30" t="s">
        <v>10</v>
      </c>
      <c r="H27" s="30">
        <v>1</v>
      </c>
      <c r="I27" s="30">
        <v>1</v>
      </c>
      <c r="J27" s="30">
        <v>1</v>
      </c>
      <c r="K27" s="43" t="s">
        <v>10</v>
      </c>
      <c r="L27" s="30">
        <v>1</v>
      </c>
      <c r="M27" s="48">
        <v>1</v>
      </c>
      <c r="N27" s="48">
        <v>1</v>
      </c>
      <c r="O27" s="48">
        <v>1</v>
      </c>
      <c r="P27" s="49" t="s">
        <v>10</v>
      </c>
      <c r="Q27" s="48">
        <v>1</v>
      </c>
      <c r="R27" s="48">
        <v>1</v>
      </c>
      <c r="S27" s="48">
        <v>1</v>
      </c>
      <c r="T27" s="49">
        <v>1</v>
      </c>
      <c r="U27" s="49" t="s">
        <v>10</v>
      </c>
      <c r="V27" s="49" t="s">
        <v>10</v>
      </c>
      <c r="W27" s="49">
        <v>1</v>
      </c>
      <c r="X27" s="49">
        <v>1</v>
      </c>
      <c r="Y27" s="49">
        <v>1</v>
      </c>
      <c r="Z27" s="49">
        <v>1</v>
      </c>
      <c r="AA27" s="49">
        <v>1</v>
      </c>
      <c r="AB27" s="49">
        <v>1</v>
      </c>
      <c r="AC27" s="49">
        <v>1</v>
      </c>
      <c r="AD27" s="49">
        <v>1</v>
      </c>
      <c r="AE27" s="49">
        <v>1</v>
      </c>
      <c r="AF27" s="49">
        <v>1</v>
      </c>
      <c r="AG27" s="49"/>
      <c r="AH27" s="26">
        <f aca="true" t="shared" si="3" ref="AH27:AH34">SUM(C27:AG27)</f>
        <v>25</v>
      </c>
      <c r="AI27" s="31">
        <f>AH27*100/($AI$2)</f>
        <v>83.33333333333333</v>
      </c>
    </row>
    <row r="28" spans="1:35" ht="12.75">
      <c r="A28" s="26">
        <f aca="true" t="shared" si="4" ref="A28:A37">A27+1</f>
        <v>22</v>
      </c>
      <c r="B28" s="54" t="s">
        <v>62</v>
      </c>
      <c r="C28" s="29">
        <v>1</v>
      </c>
      <c r="D28" s="30">
        <v>1</v>
      </c>
      <c r="E28" s="30">
        <v>1</v>
      </c>
      <c r="F28" s="30">
        <v>1</v>
      </c>
      <c r="G28" s="30">
        <v>1</v>
      </c>
      <c r="H28" s="30">
        <v>1</v>
      </c>
      <c r="I28" s="30">
        <v>1</v>
      </c>
      <c r="J28" s="43" t="s">
        <v>10</v>
      </c>
      <c r="K28" s="30">
        <v>1</v>
      </c>
      <c r="L28" s="30">
        <v>1</v>
      </c>
      <c r="M28" s="48">
        <v>1</v>
      </c>
      <c r="N28" s="48">
        <v>1</v>
      </c>
      <c r="O28" s="48">
        <v>1</v>
      </c>
      <c r="P28" s="48">
        <v>1</v>
      </c>
      <c r="Q28" s="48">
        <v>1</v>
      </c>
      <c r="R28" s="48">
        <v>0</v>
      </c>
      <c r="S28" s="48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 t="s">
        <v>10</v>
      </c>
      <c r="Z28" s="49">
        <v>0</v>
      </c>
      <c r="AA28" s="49">
        <v>1</v>
      </c>
      <c r="AB28" s="49">
        <v>1</v>
      </c>
      <c r="AC28" s="49">
        <v>1</v>
      </c>
      <c r="AD28" s="49">
        <v>1</v>
      </c>
      <c r="AE28" s="49">
        <v>1</v>
      </c>
      <c r="AF28" s="49">
        <v>1</v>
      </c>
      <c r="AG28" s="49"/>
      <c r="AH28" s="26">
        <f t="shared" si="3"/>
        <v>26</v>
      </c>
      <c r="AI28" s="31">
        <f aca="true" t="shared" si="5" ref="AI28:AI34">AH28*100/($AI$2)</f>
        <v>86.66666666666667</v>
      </c>
    </row>
    <row r="29" spans="1:37" ht="12.75">
      <c r="A29" s="26">
        <f t="shared" si="4"/>
        <v>23</v>
      </c>
      <c r="B29" s="54" t="s">
        <v>63</v>
      </c>
      <c r="C29" s="29">
        <v>1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0</v>
      </c>
      <c r="L29" s="43" t="s">
        <v>10</v>
      </c>
      <c r="M29" s="48" t="s">
        <v>10</v>
      </c>
      <c r="N29" s="49">
        <v>1</v>
      </c>
      <c r="O29" s="49">
        <v>1</v>
      </c>
      <c r="P29" s="49">
        <v>1</v>
      </c>
      <c r="Q29" s="49">
        <v>1</v>
      </c>
      <c r="R29" s="49">
        <v>1</v>
      </c>
      <c r="S29" s="49">
        <v>1</v>
      </c>
      <c r="T29" s="49">
        <v>1</v>
      </c>
      <c r="U29" s="49" t="s">
        <v>10</v>
      </c>
      <c r="V29" s="49">
        <v>1</v>
      </c>
      <c r="W29" s="49">
        <v>1</v>
      </c>
      <c r="X29" s="49">
        <v>1</v>
      </c>
      <c r="Y29" s="49" t="s">
        <v>10</v>
      </c>
      <c r="Z29" s="49">
        <v>0</v>
      </c>
      <c r="AA29" s="49">
        <v>1</v>
      </c>
      <c r="AB29" s="49">
        <v>1</v>
      </c>
      <c r="AC29" s="49">
        <v>1</v>
      </c>
      <c r="AD29" s="49">
        <v>0</v>
      </c>
      <c r="AE29" s="49" t="s">
        <v>10</v>
      </c>
      <c r="AF29" s="49">
        <v>0</v>
      </c>
      <c r="AG29" s="49"/>
      <c r="AH29" s="26">
        <f t="shared" si="3"/>
        <v>21</v>
      </c>
      <c r="AI29" s="31">
        <f t="shared" si="5"/>
        <v>70</v>
      </c>
      <c r="AK29" s="89" t="s">
        <v>35</v>
      </c>
    </row>
    <row r="30" spans="1:35" ht="12.75">
      <c r="A30" s="26">
        <f t="shared" si="4"/>
        <v>24</v>
      </c>
      <c r="B30" s="28" t="s">
        <v>19</v>
      </c>
      <c r="C30" s="29">
        <v>1</v>
      </c>
      <c r="D30" s="30">
        <v>1</v>
      </c>
      <c r="E30" s="30">
        <v>1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0">
        <v>1</v>
      </c>
      <c r="L30" s="30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9" t="s">
        <v>10</v>
      </c>
      <c r="S30" s="49" t="s">
        <v>10</v>
      </c>
      <c r="T30" s="49">
        <v>1</v>
      </c>
      <c r="U30" s="49">
        <v>1</v>
      </c>
      <c r="V30" s="49">
        <v>1</v>
      </c>
      <c r="W30" s="49">
        <v>1</v>
      </c>
      <c r="X30" s="49">
        <v>1</v>
      </c>
      <c r="Y30" s="49">
        <v>1</v>
      </c>
      <c r="Z30" s="49">
        <v>1</v>
      </c>
      <c r="AA30" s="49">
        <v>1</v>
      </c>
      <c r="AB30" s="49">
        <v>1</v>
      </c>
      <c r="AC30" s="49">
        <v>1</v>
      </c>
      <c r="AD30" s="49">
        <v>1</v>
      </c>
      <c r="AE30" s="49">
        <v>1</v>
      </c>
      <c r="AF30" s="49">
        <v>1</v>
      </c>
      <c r="AG30" s="49"/>
      <c r="AH30" s="26">
        <f t="shared" si="3"/>
        <v>28</v>
      </c>
      <c r="AI30" s="31">
        <f t="shared" si="5"/>
        <v>93.33333333333333</v>
      </c>
    </row>
    <row r="31" spans="1:37" ht="12.75">
      <c r="A31" s="26">
        <f t="shared" si="4"/>
        <v>25</v>
      </c>
      <c r="B31" s="54" t="s">
        <v>64</v>
      </c>
      <c r="C31" s="80">
        <v>1</v>
      </c>
      <c r="D31" s="74">
        <v>1</v>
      </c>
      <c r="E31" s="74">
        <v>1</v>
      </c>
      <c r="F31" s="74">
        <v>1</v>
      </c>
      <c r="G31" s="74" t="s">
        <v>10</v>
      </c>
      <c r="H31" s="74" t="s">
        <v>10</v>
      </c>
      <c r="I31" s="74">
        <v>1</v>
      </c>
      <c r="J31" s="74">
        <v>1</v>
      </c>
      <c r="K31" s="74">
        <v>1</v>
      </c>
      <c r="L31" s="74">
        <v>1</v>
      </c>
      <c r="M31" s="75" t="s">
        <v>10</v>
      </c>
      <c r="N31" s="76" t="s">
        <v>10</v>
      </c>
      <c r="O31" s="75">
        <v>1</v>
      </c>
      <c r="P31" s="76" t="s">
        <v>10</v>
      </c>
      <c r="Q31" s="76" t="s">
        <v>10</v>
      </c>
      <c r="R31" s="48">
        <v>1</v>
      </c>
      <c r="S31" s="48">
        <v>1</v>
      </c>
      <c r="T31" s="49">
        <v>1</v>
      </c>
      <c r="U31" s="49">
        <v>1</v>
      </c>
      <c r="V31" s="49">
        <v>1</v>
      </c>
      <c r="W31" s="49">
        <v>1</v>
      </c>
      <c r="X31" s="49">
        <v>1</v>
      </c>
      <c r="Y31" s="49">
        <v>1</v>
      </c>
      <c r="Z31" s="49">
        <v>1</v>
      </c>
      <c r="AA31" s="49">
        <v>1</v>
      </c>
      <c r="AB31" s="49">
        <v>1</v>
      </c>
      <c r="AC31" s="49">
        <v>1</v>
      </c>
      <c r="AD31" s="49">
        <v>0</v>
      </c>
      <c r="AE31" s="49">
        <v>1</v>
      </c>
      <c r="AF31" s="49">
        <v>1</v>
      </c>
      <c r="AG31" s="49"/>
      <c r="AH31" s="26">
        <f>SUM(R31:AG31)</f>
        <v>14</v>
      </c>
      <c r="AI31" s="31">
        <f>AH31*100/(($AI$2)-15)</f>
        <v>93.33333333333333</v>
      </c>
      <c r="AK31" s="90">
        <f>SUM(AI27:AI37)/11/100</f>
        <v>0.7343434343434343</v>
      </c>
    </row>
    <row r="32" spans="1:37" ht="12.75">
      <c r="A32" s="26">
        <f t="shared" si="4"/>
        <v>26</v>
      </c>
      <c r="B32" s="54" t="s">
        <v>59</v>
      </c>
      <c r="C32" s="120">
        <v>1</v>
      </c>
      <c r="D32" s="121" t="s">
        <v>10</v>
      </c>
      <c r="E32" s="121">
        <v>1</v>
      </c>
      <c r="F32" s="121">
        <v>1</v>
      </c>
      <c r="G32" s="121">
        <v>1</v>
      </c>
      <c r="H32" s="121" t="s">
        <v>10</v>
      </c>
      <c r="I32" s="121" t="s">
        <v>10</v>
      </c>
      <c r="J32" s="122" t="s">
        <v>10</v>
      </c>
      <c r="K32" s="122" t="s">
        <v>10</v>
      </c>
      <c r="L32" s="122" t="s">
        <v>10</v>
      </c>
      <c r="M32" s="123" t="s">
        <v>10</v>
      </c>
      <c r="N32" s="124">
        <v>1</v>
      </c>
      <c r="O32" s="124">
        <v>1</v>
      </c>
      <c r="P32" s="124">
        <v>1</v>
      </c>
      <c r="Q32" s="124">
        <v>0</v>
      </c>
      <c r="R32" s="124">
        <v>1</v>
      </c>
      <c r="S32" s="124">
        <v>1</v>
      </c>
      <c r="T32" s="124">
        <v>1</v>
      </c>
      <c r="U32" s="124" t="s">
        <v>10</v>
      </c>
      <c r="V32" s="124">
        <v>0</v>
      </c>
      <c r="W32" s="124">
        <v>0</v>
      </c>
      <c r="X32" s="124" t="s">
        <v>10</v>
      </c>
      <c r="Y32" s="124">
        <v>1</v>
      </c>
      <c r="Z32" s="124">
        <v>0</v>
      </c>
      <c r="AA32" s="124">
        <v>0</v>
      </c>
      <c r="AB32" s="124">
        <v>0</v>
      </c>
      <c r="AC32" s="49" t="s">
        <v>10</v>
      </c>
      <c r="AD32" s="49">
        <v>1</v>
      </c>
      <c r="AE32" s="49" t="s">
        <v>10</v>
      </c>
      <c r="AF32" s="49">
        <v>1</v>
      </c>
      <c r="AG32" s="49"/>
      <c r="AH32" s="26">
        <f>SUM(AC32:AG32)</f>
        <v>2</v>
      </c>
      <c r="AI32" s="31">
        <f>AH32*100/((AI2)-26)</f>
        <v>50</v>
      </c>
      <c r="AK32" s="90"/>
    </row>
    <row r="33" spans="1:35" ht="12.75">
      <c r="A33" s="26">
        <f t="shared" si="4"/>
        <v>27</v>
      </c>
      <c r="B33" s="112" t="s">
        <v>65</v>
      </c>
      <c r="C33" s="113">
        <v>1</v>
      </c>
      <c r="D33" s="114" t="s">
        <v>10</v>
      </c>
      <c r="E33" s="114">
        <v>1</v>
      </c>
      <c r="F33" s="114">
        <v>1</v>
      </c>
      <c r="G33" s="114" t="s">
        <v>10</v>
      </c>
      <c r="H33" s="114" t="s">
        <v>10</v>
      </c>
      <c r="I33" s="115">
        <v>1</v>
      </c>
      <c r="J33" s="115">
        <v>1</v>
      </c>
      <c r="K33" s="115">
        <v>1</v>
      </c>
      <c r="L33" s="115">
        <v>1</v>
      </c>
      <c r="M33" s="116">
        <v>1</v>
      </c>
      <c r="N33" s="116">
        <v>0</v>
      </c>
      <c r="O33" s="117">
        <v>1</v>
      </c>
      <c r="P33" s="117">
        <v>1</v>
      </c>
      <c r="Q33" s="117">
        <v>1</v>
      </c>
      <c r="R33" s="117">
        <v>1</v>
      </c>
      <c r="S33" s="118" t="s">
        <v>10</v>
      </c>
      <c r="T33" s="118">
        <v>1</v>
      </c>
      <c r="U33" s="118">
        <v>1</v>
      </c>
      <c r="V33" s="118">
        <v>1</v>
      </c>
      <c r="W33" s="118">
        <v>0</v>
      </c>
      <c r="X33" s="118">
        <v>1</v>
      </c>
      <c r="Y33" s="118">
        <v>1</v>
      </c>
      <c r="Z33" s="118">
        <v>1</v>
      </c>
      <c r="AA33" s="118">
        <v>1</v>
      </c>
      <c r="AB33" s="118">
        <v>0</v>
      </c>
      <c r="AC33" s="118">
        <v>1</v>
      </c>
      <c r="AD33" s="118">
        <v>1</v>
      </c>
      <c r="AE33" s="118">
        <v>1</v>
      </c>
      <c r="AF33" s="118" t="s">
        <v>10</v>
      </c>
      <c r="AG33" s="118"/>
      <c r="AH33" s="22">
        <f>SUM(O33:AG33)</f>
        <v>14</v>
      </c>
      <c r="AI33" s="119">
        <f>AH33*100/(($AI$2)-12)</f>
        <v>77.77777777777777</v>
      </c>
    </row>
    <row r="34" spans="1:35" ht="12.75">
      <c r="A34" s="26">
        <f t="shared" si="4"/>
        <v>28</v>
      </c>
      <c r="B34" s="54" t="s">
        <v>66</v>
      </c>
      <c r="C34" s="29">
        <v>1</v>
      </c>
      <c r="D34" s="30">
        <v>1</v>
      </c>
      <c r="E34" s="30" t="s">
        <v>10</v>
      </c>
      <c r="F34" s="30">
        <v>1</v>
      </c>
      <c r="G34" s="30">
        <v>1</v>
      </c>
      <c r="H34" s="30" t="s">
        <v>10</v>
      </c>
      <c r="I34" s="30">
        <v>1</v>
      </c>
      <c r="J34" s="43" t="s">
        <v>10</v>
      </c>
      <c r="K34" s="30">
        <v>0</v>
      </c>
      <c r="L34" s="30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9" t="s">
        <v>10</v>
      </c>
      <c r="S34" s="48">
        <v>1</v>
      </c>
      <c r="T34" s="49">
        <v>1</v>
      </c>
      <c r="U34" s="49">
        <v>1</v>
      </c>
      <c r="V34" s="49" t="s">
        <v>10</v>
      </c>
      <c r="W34" s="49">
        <v>1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1</v>
      </c>
      <c r="AD34" s="49" t="s">
        <v>10</v>
      </c>
      <c r="AE34" s="49">
        <v>1</v>
      </c>
      <c r="AF34" s="49">
        <v>0</v>
      </c>
      <c r="AG34" s="49"/>
      <c r="AH34" s="26">
        <f t="shared" si="3"/>
        <v>22</v>
      </c>
      <c r="AI34" s="31">
        <f t="shared" si="5"/>
        <v>73.33333333333333</v>
      </c>
    </row>
    <row r="35" spans="1:35" ht="12.75">
      <c r="A35" s="26">
        <f t="shared" si="4"/>
        <v>29</v>
      </c>
      <c r="B35" s="101" t="s">
        <v>55</v>
      </c>
      <c r="C35" s="102">
        <v>1</v>
      </c>
      <c r="D35" s="103">
        <v>1</v>
      </c>
      <c r="E35" s="103">
        <v>1</v>
      </c>
      <c r="F35" s="103">
        <v>1</v>
      </c>
      <c r="G35" s="103" t="s">
        <v>10</v>
      </c>
      <c r="H35" s="103">
        <v>1</v>
      </c>
      <c r="I35" s="103">
        <v>1</v>
      </c>
      <c r="J35" s="103">
        <v>1</v>
      </c>
      <c r="K35" s="103">
        <v>0</v>
      </c>
      <c r="L35" s="103">
        <v>1</v>
      </c>
      <c r="M35" s="104">
        <v>1</v>
      </c>
      <c r="N35" s="104">
        <v>1</v>
      </c>
      <c r="O35" s="104">
        <v>1</v>
      </c>
      <c r="P35" s="104">
        <v>1</v>
      </c>
      <c r="Q35" s="105" t="s">
        <v>10</v>
      </c>
      <c r="R35" s="104">
        <v>1</v>
      </c>
      <c r="S35" s="83">
        <v>1</v>
      </c>
      <c r="T35" s="84">
        <v>1</v>
      </c>
      <c r="U35" s="84" t="s">
        <v>10</v>
      </c>
      <c r="V35" s="84">
        <v>1</v>
      </c>
      <c r="W35" s="84">
        <v>1</v>
      </c>
      <c r="X35" s="84">
        <v>1</v>
      </c>
      <c r="Y35" s="84">
        <v>1</v>
      </c>
      <c r="Z35" s="84">
        <v>1</v>
      </c>
      <c r="AA35" s="100" t="s">
        <v>52</v>
      </c>
      <c r="AB35" s="49">
        <v>1</v>
      </c>
      <c r="AC35" s="49">
        <v>1</v>
      </c>
      <c r="AD35" s="49">
        <v>0</v>
      </c>
      <c r="AE35" s="49">
        <v>1</v>
      </c>
      <c r="AF35" s="49">
        <v>1</v>
      </c>
      <c r="AG35" s="49"/>
      <c r="AH35" s="26">
        <f>SUM(AB35:AG35)</f>
        <v>4</v>
      </c>
      <c r="AI35" s="31">
        <f>AH35*100/((AI2)-25)</f>
        <v>80</v>
      </c>
    </row>
    <row r="36" spans="1:35" ht="12.75">
      <c r="A36" s="26">
        <f t="shared" si="4"/>
        <v>30</v>
      </c>
      <c r="B36" s="127" t="s">
        <v>60</v>
      </c>
      <c r="C36" s="128">
        <v>1</v>
      </c>
      <c r="D36" s="129">
        <v>0</v>
      </c>
      <c r="E36" s="129">
        <v>1</v>
      </c>
      <c r="F36" s="129">
        <v>1</v>
      </c>
      <c r="G36" s="129" t="s">
        <v>10</v>
      </c>
      <c r="H36" s="129">
        <v>1</v>
      </c>
      <c r="I36" s="129">
        <v>1</v>
      </c>
      <c r="J36" s="129">
        <v>1</v>
      </c>
      <c r="K36" s="129">
        <v>1</v>
      </c>
      <c r="L36" s="129">
        <v>1</v>
      </c>
      <c r="M36" s="130">
        <v>1</v>
      </c>
      <c r="N36" s="130">
        <v>1</v>
      </c>
      <c r="O36" s="130">
        <v>1</v>
      </c>
      <c r="P36" s="130">
        <v>1</v>
      </c>
      <c r="Q36" s="131" t="s">
        <v>10</v>
      </c>
      <c r="R36" s="131" t="s">
        <v>10</v>
      </c>
      <c r="S36" s="130">
        <v>1</v>
      </c>
      <c r="T36" s="131">
        <v>1</v>
      </c>
      <c r="U36" s="131">
        <v>1</v>
      </c>
      <c r="V36" s="131">
        <v>1</v>
      </c>
      <c r="W36" s="131" t="s">
        <v>10</v>
      </c>
      <c r="X36" s="131">
        <v>1</v>
      </c>
      <c r="Y36" s="131">
        <v>1</v>
      </c>
      <c r="Z36" s="131">
        <v>1</v>
      </c>
      <c r="AA36" s="131">
        <v>1</v>
      </c>
      <c r="AB36" s="131">
        <v>1</v>
      </c>
      <c r="AC36" s="131">
        <v>1</v>
      </c>
      <c r="AD36" s="126">
        <v>1</v>
      </c>
      <c r="AE36" s="126" t="s">
        <v>10</v>
      </c>
      <c r="AF36" s="126">
        <v>0</v>
      </c>
      <c r="AG36" s="126"/>
      <c r="AH36" s="26">
        <f>SUM(AD36:AG36)</f>
        <v>1</v>
      </c>
      <c r="AI36" s="31">
        <f>AH36*100/((AI2)-27)</f>
        <v>33.333333333333336</v>
      </c>
    </row>
    <row r="37" spans="1:35" ht="13.5" thickBot="1">
      <c r="A37" s="26">
        <f t="shared" si="4"/>
        <v>31</v>
      </c>
      <c r="B37" s="54" t="s">
        <v>48</v>
      </c>
      <c r="C37" s="34">
        <v>1</v>
      </c>
      <c r="D37" s="35" t="s">
        <v>10</v>
      </c>
      <c r="E37" s="35">
        <v>0</v>
      </c>
      <c r="F37" s="35">
        <v>1</v>
      </c>
      <c r="G37" s="35">
        <v>1</v>
      </c>
      <c r="H37" s="35">
        <v>1</v>
      </c>
      <c r="I37" s="35">
        <v>1</v>
      </c>
      <c r="J37" s="35">
        <v>0</v>
      </c>
      <c r="K37" s="35">
        <v>0</v>
      </c>
      <c r="L37" s="35">
        <v>1</v>
      </c>
      <c r="M37" s="53">
        <v>1</v>
      </c>
      <c r="N37" s="53">
        <v>1</v>
      </c>
      <c r="O37" s="53">
        <v>1</v>
      </c>
      <c r="P37" s="53">
        <v>1</v>
      </c>
      <c r="Q37" s="53">
        <v>1</v>
      </c>
      <c r="R37" s="53">
        <v>0</v>
      </c>
      <c r="S37" s="53">
        <v>1</v>
      </c>
      <c r="T37" s="50">
        <v>1</v>
      </c>
      <c r="U37" s="50">
        <v>1</v>
      </c>
      <c r="V37" s="50">
        <v>1</v>
      </c>
      <c r="W37" s="50">
        <v>1</v>
      </c>
      <c r="X37" s="50">
        <v>1</v>
      </c>
      <c r="Y37" s="50">
        <v>1</v>
      </c>
      <c r="Z37" s="50">
        <v>0</v>
      </c>
      <c r="AA37" s="50">
        <v>1</v>
      </c>
      <c r="AB37" s="50">
        <v>1</v>
      </c>
      <c r="AC37" s="50" t="s">
        <v>10</v>
      </c>
      <c r="AD37" s="50" t="s">
        <v>10</v>
      </c>
      <c r="AE37" s="50" t="s">
        <v>10</v>
      </c>
      <c r="AF37" s="50" t="s">
        <v>10</v>
      </c>
      <c r="AG37" s="50"/>
      <c r="AH37" s="34">
        <f>SUM(C37:AG37)</f>
        <v>20</v>
      </c>
      <c r="AI37" s="36">
        <f>AH37*100/($AI$2)</f>
        <v>66.66666666666667</v>
      </c>
    </row>
    <row r="38" spans="1:33" ht="13.5" thickTop="1">
      <c r="A38" s="37"/>
      <c r="B38" s="38" t="s">
        <v>20</v>
      </c>
      <c r="C38" s="2">
        <f aca="true" t="shared" si="6" ref="C38:AB38">SUM(C6:C37)</f>
        <v>31</v>
      </c>
      <c r="D38" s="2">
        <f t="shared" si="6"/>
        <v>26</v>
      </c>
      <c r="E38" s="39">
        <f t="shared" si="6"/>
        <v>27</v>
      </c>
      <c r="F38" s="39">
        <f t="shared" si="6"/>
        <v>26</v>
      </c>
      <c r="G38" s="72">
        <f t="shared" si="6"/>
        <v>20</v>
      </c>
      <c r="H38" s="72">
        <f t="shared" si="6"/>
        <v>25</v>
      </c>
      <c r="I38" s="72">
        <f t="shared" si="6"/>
        <v>29</v>
      </c>
      <c r="J38" s="72">
        <f t="shared" si="6"/>
        <v>25</v>
      </c>
      <c r="K38" s="72">
        <f t="shared" si="6"/>
        <v>17</v>
      </c>
      <c r="L38" s="72">
        <f t="shared" si="6"/>
        <v>26</v>
      </c>
      <c r="M38" s="72">
        <f t="shared" si="6"/>
        <v>18</v>
      </c>
      <c r="N38" s="39">
        <f t="shared" si="6"/>
        <v>28</v>
      </c>
      <c r="O38" s="39">
        <f t="shared" si="6"/>
        <v>28</v>
      </c>
      <c r="P38" s="39">
        <f t="shared" si="6"/>
        <v>25</v>
      </c>
      <c r="Q38" s="39">
        <f t="shared" si="6"/>
        <v>22</v>
      </c>
      <c r="R38" s="39">
        <f t="shared" si="6"/>
        <v>15</v>
      </c>
      <c r="S38" s="39">
        <f t="shared" si="6"/>
        <v>25</v>
      </c>
      <c r="T38" s="39">
        <f t="shared" si="6"/>
        <v>26</v>
      </c>
      <c r="U38" s="39">
        <f t="shared" si="6"/>
        <v>15</v>
      </c>
      <c r="V38" s="39">
        <f t="shared" si="6"/>
        <v>24</v>
      </c>
      <c r="W38" s="39">
        <f t="shared" si="6"/>
        <v>24</v>
      </c>
      <c r="X38" s="39">
        <f t="shared" si="6"/>
        <v>30</v>
      </c>
      <c r="Y38" s="39">
        <f t="shared" si="6"/>
        <v>26</v>
      </c>
      <c r="Z38" s="39">
        <f t="shared" si="6"/>
        <v>22</v>
      </c>
      <c r="AA38" s="39">
        <f t="shared" si="6"/>
        <v>23</v>
      </c>
      <c r="AB38" s="39">
        <f t="shared" si="6"/>
        <v>24</v>
      </c>
      <c r="AC38" s="39">
        <f>SUM(AC6:AC37)</f>
        <v>23</v>
      </c>
      <c r="AD38" s="39">
        <f>SUM(AD6:AD37)</f>
        <v>22</v>
      </c>
      <c r="AE38" s="39">
        <f>SUM(AE6:AE37)</f>
        <v>17</v>
      </c>
      <c r="AF38" s="39">
        <f>SUM(AF6:AF37)</f>
        <v>22</v>
      </c>
      <c r="AG38" s="72"/>
    </row>
    <row r="39" spans="7:33" ht="12.75">
      <c r="G39" s="81"/>
      <c r="K39" s="82"/>
      <c r="M39" s="82"/>
      <c r="R39" s="82"/>
      <c r="U39" s="82"/>
      <c r="Z39" s="89" t="s">
        <v>51</v>
      </c>
      <c r="AE39" s="82"/>
      <c r="AG39" s="62"/>
    </row>
    <row r="40" spans="2:31" ht="12.75">
      <c r="B40" s="40" t="s">
        <v>21</v>
      </c>
      <c r="M40" s="77"/>
      <c r="U40" s="77"/>
      <c r="AE40" s="77"/>
    </row>
    <row r="41" spans="2:3" ht="12.75">
      <c r="B41" s="38" t="s">
        <v>22</v>
      </c>
      <c r="C41" s="2">
        <v>1</v>
      </c>
    </row>
    <row r="42" spans="2:3" ht="12.75">
      <c r="B42" s="38" t="s">
        <v>23</v>
      </c>
      <c r="C42" s="2">
        <v>0</v>
      </c>
    </row>
    <row r="43" spans="2:3" ht="12.75">
      <c r="B43" s="38" t="s">
        <v>24</v>
      </c>
      <c r="C43" s="2" t="s">
        <v>10</v>
      </c>
    </row>
    <row r="44" spans="2:3" ht="12.75">
      <c r="B44" s="38" t="s">
        <v>25</v>
      </c>
      <c r="C44" s="81"/>
    </row>
    <row r="45" spans="2:10" ht="12.75">
      <c r="B45" s="45" t="s">
        <v>30</v>
      </c>
      <c r="C45" s="61" t="s">
        <v>27</v>
      </c>
      <c r="D45" s="41"/>
      <c r="E45" s="42"/>
      <c r="F45" s="42"/>
      <c r="G45" s="56" t="s">
        <v>26</v>
      </c>
      <c r="H45" s="55"/>
      <c r="I45" s="55"/>
      <c r="J45" s="55"/>
    </row>
    <row r="46" spans="2:10" ht="12.75">
      <c r="B46" s="45"/>
      <c r="C46" s="78" t="s">
        <v>32</v>
      </c>
      <c r="D46" s="44"/>
      <c r="E46" s="46"/>
      <c r="F46" s="46"/>
      <c r="G46" s="79"/>
      <c r="H46" s="46"/>
      <c r="I46" s="46"/>
      <c r="J46" s="46"/>
    </row>
    <row r="47" spans="2:10" ht="12.75">
      <c r="B47" s="45"/>
      <c r="C47" s="106" t="s">
        <v>56</v>
      </c>
      <c r="D47" s="107"/>
      <c r="E47" s="108"/>
      <c r="F47" s="108"/>
      <c r="G47" s="85" t="s">
        <v>53</v>
      </c>
      <c r="H47" s="85"/>
      <c r="I47" s="85"/>
      <c r="J47" s="85"/>
    </row>
    <row r="48" spans="2:10" ht="12.75">
      <c r="B48" s="45"/>
      <c r="C48" s="109" t="s">
        <v>58</v>
      </c>
      <c r="D48" s="110"/>
      <c r="E48" s="111"/>
      <c r="F48" s="111"/>
      <c r="G48" s="111"/>
      <c r="H48" s="111"/>
      <c r="I48" s="111"/>
      <c r="J48" s="111"/>
    </row>
    <row r="49" spans="2:10" ht="12.75">
      <c r="B49" s="45"/>
      <c r="C49" s="132" t="s">
        <v>61</v>
      </c>
      <c r="D49" s="133"/>
      <c r="E49" s="134"/>
      <c r="F49" s="134"/>
      <c r="G49" s="134"/>
      <c r="H49" s="134"/>
      <c r="I49" s="134"/>
      <c r="J49" s="134"/>
    </row>
    <row r="50" spans="2:11" ht="12.75">
      <c r="B50" s="45" t="s">
        <v>31</v>
      </c>
      <c r="C50" s="66" t="s">
        <v>29</v>
      </c>
      <c r="D50" s="67"/>
      <c r="E50" s="67"/>
      <c r="F50" s="67"/>
      <c r="G50" s="67"/>
      <c r="H50" s="67"/>
      <c r="I50" s="67"/>
      <c r="J50" s="67"/>
      <c r="K50" s="62"/>
    </row>
    <row r="51" spans="2:11" ht="12.75">
      <c r="B51" s="45"/>
      <c r="C51" s="63" t="s">
        <v>28</v>
      </c>
      <c r="D51" s="64"/>
      <c r="E51" s="65"/>
      <c r="F51" s="65"/>
      <c r="G51" s="73"/>
      <c r="H51" s="65"/>
      <c r="I51" s="65"/>
      <c r="J51" s="65"/>
      <c r="K51" s="62"/>
    </row>
    <row r="52" spans="2:11" ht="12.75">
      <c r="B52" s="45"/>
      <c r="C52" s="91" t="s">
        <v>49</v>
      </c>
      <c r="D52" s="92"/>
      <c r="E52" s="93"/>
      <c r="F52" s="93"/>
      <c r="G52" s="94"/>
      <c r="H52" s="93"/>
      <c r="I52" s="93"/>
      <c r="J52" s="93"/>
      <c r="K52" s="62"/>
    </row>
    <row r="53" spans="2:7" ht="12.75">
      <c r="B53" s="45" t="s">
        <v>33</v>
      </c>
      <c r="C53" s="135"/>
      <c r="G53" s="62"/>
    </row>
    <row r="58" ht="12.75">
      <c r="J58" s="89" t="s">
        <v>57</v>
      </c>
    </row>
  </sheetData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perSize="9" scale="46" r:id="rId1"/>
  <ignoredErrors>
    <ignoredError sqref="AH36" formulaRange="1"/>
    <ignoredError sqref="AI13 AH18:AI18 AH21:AI21" formula="1"/>
    <ignoredError sqref="AH1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zimova</dc:creator>
  <cp:keywords/>
  <dc:description/>
  <cp:lastModifiedBy>Růžena Zimová</cp:lastModifiedBy>
  <cp:lastPrinted>2007-10-03T07:44:29Z</cp:lastPrinted>
  <dcterms:created xsi:type="dcterms:W3CDTF">2005-10-11T13:31:59Z</dcterms:created>
  <dcterms:modified xsi:type="dcterms:W3CDTF">2007-11-23T13:05:38Z</dcterms:modified>
  <cp:category/>
  <cp:version/>
  <cp:contentType/>
  <cp:contentStatus/>
</cp:coreProperties>
</file>