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760" tabRatio="339" activeTab="0"/>
  </bookViews>
  <sheets>
    <sheet name="2010-2013" sheetId="1" r:id="rId1"/>
  </sheets>
  <definedNames/>
  <calcPr fullCalcOnLoad="1"/>
</workbook>
</file>

<file path=xl/sharedStrings.xml><?xml version="1.0" encoding="utf-8"?>
<sst xmlns="http://schemas.openxmlformats.org/spreadsheetml/2006/main" count="295" uniqueCount="116">
  <si>
    <t>Účast členů AS FSv na zasedáních</t>
  </si>
  <si>
    <t>zasedání</t>
  </si>
  <si>
    <t xml:space="preserve">účast </t>
  </si>
  <si>
    <t>účast</t>
  </si>
  <si>
    <t>celkem</t>
  </si>
  <si>
    <t>v %</t>
  </si>
  <si>
    <t xml:space="preserve"> Komora akademických pracovníků</t>
  </si>
  <si>
    <t>oml.</t>
  </si>
  <si>
    <t xml:space="preserve"> Studentská komora</t>
  </si>
  <si>
    <t>přítomno celkem:</t>
  </si>
  <si>
    <t>Vysvětlivky:</t>
  </si>
  <si>
    <t>přítomen</t>
  </si>
  <si>
    <t>nepřítomen</t>
  </si>
  <si>
    <t>omluven</t>
  </si>
  <si>
    <t>senát nebyl usnášeníschopný</t>
  </si>
  <si>
    <t>*nový senátor /zaměst. komora)</t>
  </si>
  <si>
    <t>výjezdní zasedání</t>
  </si>
  <si>
    <t>mimořádné veřejné zasedání AS</t>
  </si>
  <si>
    <t>(bez evidované prezence členů AS a hostů)</t>
  </si>
  <si>
    <t>- volební období 2011-2013</t>
  </si>
  <si>
    <t>Ing., Ph.D.</t>
  </si>
  <si>
    <t>Iva</t>
  </si>
  <si>
    <t>Broukalová</t>
  </si>
  <si>
    <t xml:space="preserve">Jiří </t>
  </si>
  <si>
    <t>Cajthaml</t>
  </si>
  <si>
    <t>doc. RNDr., CSc.</t>
  </si>
  <si>
    <t>Jiří</t>
  </si>
  <si>
    <t>Demel</t>
  </si>
  <si>
    <t>Ing.</t>
  </si>
  <si>
    <t>Michal</t>
  </si>
  <si>
    <t>Chalupa</t>
  </si>
  <si>
    <t>Aleš</t>
  </si>
  <si>
    <t>Jíra</t>
  </si>
  <si>
    <t>prof. Ing., CSc.</t>
  </si>
  <si>
    <t>Petr</t>
  </si>
  <si>
    <t>Konvalinka</t>
  </si>
  <si>
    <t>doc. Ing., CSc.</t>
  </si>
  <si>
    <t>Bedřich</t>
  </si>
  <si>
    <t>Košatka</t>
  </si>
  <si>
    <t>Zuzana</t>
  </si>
  <si>
    <t>Pešková</t>
  </si>
  <si>
    <t>Polák</t>
  </si>
  <si>
    <t>Pospíšil</t>
  </si>
  <si>
    <t>doc. Dr. Ing.</t>
  </si>
  <si>
    <t>Jan</t>
  </si>
  <si>
    <t>Pruška</t>
  </si>
  <si>
    <t>Ladislav</t>
  </si>
  <si>
    <t>Satrapa</t>
  </si>
  <si>
    <t>Pavel</t>
  </si>
  <si>
    <t>Svoboda</t>
  </si>
  <si>
    <t>RNDr., CSc.</t>
  </si>
  <si>
    <t>Zdeněk</t>
  </si>
  <si>
    <t>Šibrava</t>
  </si>
  <si>
    <t>Ing. arch., Ing.</t>
  </si>
  <si>
    <t>Šikola</t>
  </si>
  <si>
    <t>Tywoniak</t>
  </si>
  <si>
    <t>Ludvík</t>
  </si>
  <si>
    <t>Vébr</t>
  </si>
  <si>
    <t>František</t>
  </si>
  <si>
    <t>Wald</t>
  </si>
  <si>
    <t>Bolom</t>
  </si>
  <si>
    <t>Eichler</t>
  </si>
  <si>
    <t>Hajasová</t>
  </si>
  <si>
    <t>Jelínková</t>
  </si>
  <si>
    <t>Jiroutová</t>
  </si>
  <si>
    <t>Kašpar</t>
  </si>
  <si>
    <t>Lhotková</t>
  </si>
  <si>
    <t>Máca</t>
  </si>
  <si>
    <t>Makovička</t>
  </si>
  <si>
    <t>Pošta</t>
  </si>
  <si>
    <t>Vlčková</t>
  </si>
  <si>
    <t>Josef</t>
  </si>
  <si>
    <t>Filip</t>
  </si>
  <si>
    <t>Mária</t>
  </si>
  <si>
    <t>Markéta</t>
  </si>
  <si>
    <t>Anna</t>
  </si>
  <si>
    <t>Kristýna</t>
  </si>
  <si>
    <t xml:space="preserve">Lukáš </t>
  </si>
  <si>
    <t>Radek</t>
  </si>
  <si>
    <t>Kateřina</t>
  </si>
  <si>
    <t xml:space="preserve">Martina </t>
  </si>
  <si>
    <t>Ing. arch.</t>
  </si>
  <si>
    <t>komise</t>
  </si>
  <si>
    <t>Eko</t>
  </si>
  <si>
    <t>Eko, Ped</t>
  </si>
  <si>
    <t>Eko, Ped, Leg,Tech</t>
  </si>
  <si>
    <t>Eko, Tech</t>
  </si>
  <si>
    <t>Eko, Ped, Leg</t>
  </si>
  <si>
    <t>Ped</t>
  </si>
  <si>
    <t>Tech</t>
  </si>
  <si>
    <t>Ped, Leg</t>
  </si>
  <si>
    <t>Leg, Tech</t>
  </si>
  <si>
    <t>Ekonomická komise</t>
  </si>
  <si>
    <t>Legislativní komise</t>
  </si>
  <si>
    <t>Leg</t>
  </si>
  <si>
    <t>Technická komise</t>
  </si>
  <si>
    <t>Pedagogická komise</t>
  </si>
  <si>
    <t>Ped, Tech</t>
  </si>
  <si>
    <t>_</t>
  </si>
  <si>
    <t>Bc.</t>
  </si>
  <si>
    <t>doc.,Ing. arch., Ing., Ph.D.</t>
  </si>
  <si>
    <t>Vrbová (Servítová)</t>
  </si>
  <si>
    <t>Hanuš</t>
  </si>
  <si>
    <t>Vít</t>
  </si>
  <si>
    <t>**nový senátor /student. komora)</t>
  </si>
  <si>
    <t>**</t>
  </si>
  <si>
    <t>oml</t>
  </si>
  <si>
    <t>Gašpárek</t>
  </si>
  <si>
    <t>rok 2011</t>
  </si>
  <si>
    <t>rok 2012</t>
  </si>
  <si>
    <t>rok 2013</t>
  </si>
  <si>
    <t>za 12M</t>
  </si>
  <si>
    <t>(posled.)</t>
  </si>
  <si>
    <t>Matějka</t>
  </si>
  <si>
    <t xml:space="preserve">Ing. </t>
  </si>
  <si>
    <t>Šťáska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</si>
</sst>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  <numFmt numFmtId="166" formatCode="0;\-0;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0.000"/>
    <numFmt numFmtId="172" formatCode="0.0"/>
  </numFmts>
  <fonts count="28">
    <font>
      <sz val="10"/>
      <name val="Arial CE"/>
      <family val="0"/>
    </font>
    <font>
      <sz val="10"/>
      <name val="Arial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 val="single"/>
      <sz val="10"/>
      <name val="Century Gothic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Century Gothic"/>
      <family val="2"/>
    </font>
    <font>
      <b/>
      <sz val="10"/>
      <color indexed="9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23"/>
      <name val="Century Gothic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46" applyAlignment="1">
      <alignment horizontal="center"/>
      <protection/>
    </xf>
    <xf numFmtId="0" fontId="1" fillId="0" borderId="0" xfId="46">
      <alignment/>
      <protection/>
    </xf>
    <xf numFmtId="0" fontId="1" fillId="0" borderId="0" xfId="46" applyFill="1">
      <alignment/>
      <protection/>
    </xf>
    <xf numFmtId="0" fontId="1" fillId="0" borderId="0" xfId="46" applyFont="1">
      <alignment/>
      <protection/>
    </xf>
    <xf numFmtId="10" fontId="1" fillId="0" borderId="0" xfId="46" applyNumberFormat="1">
      <alignment/>
      <protection/>
    </xf>
    <xf numFmtId="0" fontId="1" fillId="0" borderId="0" xfId="46" applyFill="1" applyAlignment="1">
      <alignment horizontal="center"/>
      <protection/>
    </xf>
    <xf numFmtId="0" fontId="1" fillId="0" borderId="0" xfId="46" applyFont="1" applyFill="1">
      <alignment/>
      <protection/>
    </xf>
    <xf numFmtId="0" fontId="2" fillId="0" borderId="0" xfId="46" applyFont="1" applyAlignment="1">
      <alignment horizontal="center"/>
      <protection/>
    </xf>
    <xf numFmtId="0" fontId="2" fillId="0" borderId="0" xfId="46" applyFont="1">
      <alignment/>
      <protection/>
    </xf>
    <xf numFmtId="49" fontId="2" fillId="0" borderId="0" xfId="46" applyNumberFormat="1" applyFont="1">
      <alignment/>
      <protection/>
    </xf>
    <xf numFmtId="0" fontId="2" fillId="0" borderId="0" xfId="46" applyFont="1" applyBorder="1" applyAlignment="1">
      <alignment/>
      <protection/>
    </xf>
    <xf numFmtId="0" fontId="2" fillId="0" borderId="10" xfId="46" applyFont="1" applyBorder="1" applyAlignment="1">
      <alignment/>
      <protection/>
    </xf>
    <xf numFmtId="0" fontId="2" fillId="0" borderId="11" xfId="46" applyFont="1" applyBorder="1" applyAlignment="1">
      <alignment/>
      <protection/>
    </xf>
    <xf numFmtId="0" fontId="2" fillId="0" borderId="12" xfId="46" applyFont="1" applyBorder="1" applyAlignment="1">
      <alignment/>
      <protection/>
    </xf>
    <xf numFmtId="0" fontId="2" fillId="0" borderId="13" xfId="46" applyFont="1" applyBorder="1" applyAlignment="1">
      <alignment horizontal="center"/>
      <protection/>
    </xf>
    <xf numFmtId="0" fontId="2" fillId="0" borderId="14" xfId="46" applyFont="1" applyBorder="1" applyAlignment="1">
      <alignment horizontal="center"/>
      <protection/>
    </xf>
    <xf numFmtId="0" fontId="2" fillId="0" borderId="15" xfId="46" applyFont="1" applyFill="1" applyBorder="1" applyAlignment="1">
      <alignment horizontal="center"/>
      <protection/>
    </xf>
    <xf numFmtId="1" fontId="2" fillId="0" borderId="16" xfId="46" applyNumberFormat="1" applyFont="1" applyBorder="1" applyAlignment="1">
      <alignment horizontal="center"/>
      <protection/>
    </xf>
    <xf numFmtId="0" fontId="2" fillId="0" borderId="17" xfId="46" applyFont="1" applyFill="1" applyBorder="1" applyAlignment="1">
      <alignment horizontal="center"/>
      <protection/>
    </xf>
    <xf numFmtId="0" fontId="2" fillId="0" borderId="18" xfId="46" applyFont="1" applyFill="1" applyBorder="1" applyAlignment="1">
      <alignment horizontal="center"/>
      <protection/>
    </xf>
    <xf numFmtId="0" fontId="2" fillId="0" borderId="19" xfId="46" applyFont="1" applyFill="1" applyBorder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0" fontId="2" fillId="0" borderId="0" xfId="46" applyFont="1" applyFill="1" applyBorder="1" applyAlignment="1">
      <alignment horizontal="center"/>
      <protection/>
    </xf>
    <xf numFmtId="1" fontId="2" fillId="0" borderId="0" xfId="46" applyNumberFormat="1" applyFont="1" applyBorder="1" applyAlignment="1">
      <alignment horizontal="center"/>
      <protection/>
    </xf>
    <xf numFmtId="0" fontId="2" fillId="0" borderId="0" xfId="46" applyFont="1" applyAlignment="1">
      <alignment/>
      <protection/>
    </xf>
    <xf numFmtId="0" fontId="2" fillId="0" borderId="0" xfId="46" applyFont="1" applyFill="1" applyAlignment="1">
      <alignment horizontal="center"/>
      <protection/>
    </xf>
    <xf numFmtId="166" fontId="2" fillId="0" borderId="0" xfId="46" applyNumberFormat="1" applyFont="1" applyFill="1" applyAlignment="1">
      <alignment horizontal="center"/>
      <protection/>
    </xf>
    <xf numFmtId="0" fontId="2" fillId="0" borderId="0" xfId="46" applyFont="1" applyAlignment="1">
      <alignment horizontal="right"/>
      <protection/>
    </xf>
    <xf numFmtId="0" fontId="5" fillId="0" borderId="0" xfId="46" applyFont="1" applyAlignment="1">
      <alignment horizontal="right"/>
      <protection/>
    </xf>
    <xf numFmtId="0" fontId="2" fillId="21" borderId="0" xfId="46" applyFont="1" applyFill="1" applyAlignment="1">
      <alignment horizontal="center"/>
      <protection/>
    </xf>
    <xf numFmtId="0" fontId="2" fillId="0" borderId="0" xfId="46" applyFont="1" applyFill="1">
      <alignment/>
      <protection/>
    </xf>
    <xf numFmtId="0" fontId="2" fillId="0" borderId="0" xfId="46" applyFont="1" applyFill="1" applyAlignment="1">
      <alignment horizontal="left"/>
      <protection/>
    </xf>
    <xf numFmtId="0" fontId="2" fillId="24" borderId="0" xfId="46" applyFont="1" applyFill="1" applyAlignment="1">
      <alignment horizontal="center"/>
      <protection/>
    </xf>
    <xf numFmtId="0" fontId="2" fillId="17" borderId="0" xfId="46" applyFont="1" applyFill="1" applyAlignment="1">
      <alignment horizontal="center"/>
      <protection/>
    </xf>
    <xf numFmtId="0" fontId="2" fillId="0" borderId="0" xfId="46" applyFont="1" applyAlignment="1">
      <alignment horizontal="right" wrapText="1"/>
      <protection/>
    </xf>
    <xf numFmtId="0" fontId="2" fillId="0" borderId="20" xfId="46" applyFont="1" applyBorder="1" applyAlignment="1">
      <alignment horizontal="center"/>
      <protection/>
    </xf>
    <xf numFmtId="0" fontId="2" fillId="0" borderId="21" xfId="46" applyFont="1" applyBorder="1" applyAlignment="1">
      <alignment horizontal="center"/>
      <protection/>
    </xf>
    <xf numFmtId="1" fontId="2" fillId="0" borderId="22" xfId="46" applyNumberFormat="1" applyFont="1" applyBorder="1" applyAlignment="1">
      <alignment horizontal="center"/>
      <protection/>
    </xf>
    <xf numFmtId="0" fontId="2" fillId="0" borderId="15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" fillId="0" borderId="27" xfId="46" applyFont="1" applyFill="1" applyBorder="1" applyAlignment="1">
      <alignment horizontal="center"/>
      <protection/>
    </xf>
    <xf numFmtId="49" fontId="2" fillId="0" borderId="10" xfId="46" applyNumberFormat="1" applyFont="1" applyBorder="1">
      <alignment/>
      <protection/>
    </xf>
    <xf numFmtId="0" fontId="2" fillId="0" borderId="28" xfId="46" applyFont="1" applyBorder="1" applyAlignment="1">
      <alignment horizontal="right"/>
      <protection/>
    </xf>
    <xf numFmtId="0" fontId="2" fillId="0" borderId="29" xfId="46" applyFont="1" applyBorder="1" applyAlignment="1">
      <alignment horizontal="left"/>
      <protection/>
    </xf>
    <xf numFmtId="0" fontId="2" fillId="0" borderId="30" xfId="46" applyFont="1" applyBorder="1" applyAlignment="1">
      <alignment horizontal="center"/>
      <protection/>
    </xf>
    <xf numFmtId="165" fontId="2" fillId="0" borderId="31" xfId="46" applyNumberFormat="1" applyFont="1" applyBorder="1" applyAlignment="1">
      <alignment horizontal="center"/>
      <protection/>
    </xf>
    <xf numFmtId="0" fontId="2" fillId="0" borderId="28" xfId="46" applyFont="1" applyBorder="1" applyAlignment="1">
      <alignment horizontal="center"/>
      <protection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2" fillId="0" borderId="11" xfId="46" applyFont="1" applyBorder="1" applyAlignment="1">
      <alignment horizontal="center"/>
      <protection/>
    </xf>
    <xf numFmtId="1" fontId="2" fillId="0" borderId="11" xfId="46" applyNumberFormat="1" applyFont="1" applyBorder="1" applyAlignment="1">
      <alignment horizontal="center"/>
      <protection/>
    </xf>
    <xf numFmtId="1" fontId="2" fillId="0" borderId="34" xfId="46" applyNumberFormat="1" applyFont="1" applyBorder="1" applyAlignment="1">
      <alignment horizontal="center"/>
      <protection/>
    </xf>
    <xf numFmtId="0" fontId="4" fillId="25" borderId="0" xfId="46" applyFont="1" applyFill="1" applyAlignment="1">
      <alignment horizontal="center"/>
      <protection/>
    </xf>
    <xf numFmtId="0" fontId="24" fillId="25" borderId="0" xfId="46" applyFont="1" applyFill="1">
      <alignment/>
      <protection/>
    </xf>
    <xf numFmtId="0" fontId="25" fillId="25" borderId="0" xfId="46" applyFont="1" applyFill="1" applyAlignment="1">
      <alignment horizontal="center"/>
      <protection/>
    </xf>
    <xf numFmtId="0" fontId="2" fillId="25" borderId="0" xfId="46" applyFont="1" applyFill="1" applyAlignment="1">
      <alignment horizontal="center"/>
      <protection/>
    </xf>
    <xf numFmtId="0" fontId="3" fillId="19" borderId="35" xfId="46" applyFont="1" applyFill="1" applyBorder="1" applyAlignment="1">
      <alignment vertical="center"/>
      <protection/>
    </xf>
    <xf numFmtId="0" fontId="3" fillId="19" borderId="36" xfId="46" applyFont="1" applyFill="1" applyBorder="1" applyAlignment="1">
      <alignment vertical="center"/>
      <protection/>
    </xf>
    <xf numFmtId="0" fontId="4" fillId="19" borderId="36" xfId="46" applyFont="1" applyFill="1" applyBorder="1" applyAlignment="1">
      <alignment/>
      <protection/>
    </xf>
    <xf numFmtId="0" fontId="2" fillId="19" borderId="36" xfId="46" applyFont="1" applyFill="1" applyBorder="1" applyAlignment="1">
      <alignment horizontal="center"/>
      <protection/>
    </xf>
    <xf numFmtId="0" fontId="2" fillId="19" borderId="37" xfId="46" applyFont="1" applyFill="1" applyBorder="1" applyAlignment="1">
      <alignment horizontal="center"/>
      <protection/>
    </xf>
    <xf numFmtId="0" fontId="3" fillId="19" borderId="36" xfId="46" applyFont="1" applyFill="1" applyBorder="1" applyAlignment="1">
      <alignment/>
      <protection/>
    </xf>
    <xf numFmtId="1" fontId="2" fillId="19" borderId="38" xfId="46" applyNumberFormat="1" applyFont="1" applyFill="1" applyBorder="1" applyAlignment="1">
      <alignment horizontal="center"/>
      <protection/>
    </xf>
    <xf numFmtId="0" fontId="2" fillId="19" borderId="38" xfId="46" applyFont="1" applyFill="1" applyBorder="1" applyAlignment="1">
      <alignment horizontal="center"/>
      <protection/>
    </xf>
    <xf numFmtId="49" fontId="2" fillId="0" borderId="0" xfId="46" applyNumberFormat="1" applyFont="1" applyBorder="1">
      <alignment/>
      <protection/>
    </xf>
    <xf numFmtId="0" fontId="2" fillId="0" borderId="39" xfId="46" applyFont="1" applyBorder="1" applyAlignment="1">
      <alignment horizontal="center"/>
      <protection/>
    </xf>
    <xf numFmtId="0" fontId="2" fillId="0" borderId="27" xfId="46" applyFont="1" applyBorder="1" applyAlignment="1">
      <alignment horizontal="center"/>
      <protection/>
    </xf>
    <xf numFmtId="0" fontId="2" fillId="0" borderId="31" xfId="46" applyFont="1" applyFill="1" applyBorder="1" applyAlignment="1">
      <alignment horizontal="center"/>
      <protection/>
    </xf>
    <xf numFmtId="0" fontId="2" fillId="0" borderId="40" xfId="46" applyFont="1" applyBorder="1" applyAlignment="1">
      <alignment horizontal="center"/>
      <protection/>
    </xf>
    <xf numFmtId="0" fontId="2" fillId="0" borderId="41" xfId="46" applyFont="1" applyBorder="1" applyAlignment="1">
      <alignment horizontal="center"/>
      <protection/>
    </xf>
    <xf numFmtId="165" fontId="2" fillId="0" borderId="42" xfId="46" applyNumberFormat="1" applyFont="1" applyBorder="1" applyAlignment="1">
      <alignment horizontal="center"/>
      <protection/>
    </xf>
    <xf numFmtId="165" fontId="2" fillId="0" borderId="43" xfId="46" applyNumberFormat="1" applyFont="1" applyBorder="1" applyAlignment="1">
      <alignment horizontal="center"/>
      <protection/>
    </xf>
    <xf numFmtId="0" fontId="2" fillId="19" borderId="44" xfId="46" applyFont="1" applyFill="1" applyBorder="1" applyAlignment="1">
      <alignment horizontal="center"/>
      <protection/>
    </xf>
    <xf numFmtId="0" fontId="2" fillId="19" borderId="45" xfId="46" applyFont="1" applyFill="1" applyBorder="1" applyAlignment="1">
      <alignment horizontal="center"/>
      <protection/>
    </xf>
    <xf numFmtId="0" fontId="2" fillId="0" borderId="40" xfId="46" applyFont="1" applyFill="1" applyBorder="1" applyAlignment="1">
      <alignment horizontal="center"/>
      <protection/>
    </xf>
    <xf numFmtId="0" fontId="2" fillId="0" borderId="46" xfId="46" applyFont="1" applyFill="1" applyBorder="1" applyAlignment="1">
      <alignment horizontal="center"/>
      <protection/>
    </xf>
    <xf numFmtId="0" fontId="2" fillId="0" borderId="47" xfId="46" applyFont="1" applyFill="1" applyBorder="1" applyAlignment="1">
      <alignment horizontal="center"/>
      <protection/>
    </xf>
    <xf numFmtId="0" fontId="2" fillId="0" borderId="48" xfId="46" applyFont="1" applyFill="1" applyBorder="1" applyAlignment="1">
      <alignment horizontal="center"/>
      <protection/>
    </xf>
    <xf numFmtId="0" fontId="2" fillId="0" borderId="49" xfId="46" applyFont="1" applyFill="1" applyBorder="1" applyAlignment="1">
      <alignment horizontal="center"/>
      <protection/>
    </xf>
    <xf numFmtId="0" fontId="2" fillId="0" borderId="42" xfId="46" applyFont="1" applyFill="1" applyBorder="1" applyAlignment="1">
      <alignment horizontal="center"/>
      <protection/>
    </xf>
    <xf numFmtId="0" fontId="2" fillId="0" borderId="50" xfId="46" applyFont="1" applyFill="1" applyBorder="1" applyAlignment="1">
      <alignment horizontal="center"/>
      <protection/>
    </xf>
    <xf numFmtId="0" fontId="2" fillId="0" borderId="51" xfId="46" applyFont="1" applyFill="1" applyBorder="1" applyAlignment="1">
      <alignment horizontal="center"/>
      <protection/>
    </xf>
    <xf numFmtId="0" fontId="2" fillId="0" borderId="52" xfId="46" applyFont="1" applyFill="1" applyBorder="1" applyAlignment="1">
      <alignment horizontal="center"/>
      <protection/>
    </xf>
    <xf numFmtId="0" fontId="2" fillId="0" borderId="53" xfId="46" applyFont="1" applyFill="1" applyBorder="1" applyAlignment="1">
      <alignment horizontal="center"/>
      <protection/>
    </xf>
    <xf numFmtId="0" fontId="2" fillId="0" borderId="54" xfId="46" applyFont="1" applyFill="1" applyBorder="1" applyAlignment="1">
      <alignment horizontal="center"/>
      <protection/>
    </xf>
    <xf numFmtId="0" fontId="2" fillId="0" borderId="39" xfId="46" applyFont="1" applyBorder="1" applyAlignment="1">
      <alignment horizontal="right"/>
      <protection/>
    </xf>
    <xf numFmtId="0" fontId="2" fillId="0" borderId="11" xfId="46" applyFont="1" applyFill="1" applyBorder="1" applyAlignment="1">
      <alignment horizontal="center"/>
      <protection/>
    </xf>
    <xf numFmtId="0" fontId="4" fillId="0" borderId="55" xfId="46" applyFont="1" applyBorder="1" applyAlignment="1">
      <alignment horizontal="center"/>
      <protection/>
    </xf>
    <xf numFmtId="0" fontId="4" fillId="0" borderId="56" xfId="46" applyFont="1" applyBorder="1" applyAlignment="1">
      <alignment horizontal="center"/>
      <protection/>
    </xf>
    <xf numFmtId="0" fontId="2" fillId="0" borderId="30" xfId="46" applyNumberFormat="1" applyFont="1" applyBorder="1" applyAlignment="1">
      <alignment horizontal="center"/>
      <protection/>
    </xf>
    <xf numFmtId="1" fontId="2" fillId="0" borderId="27" xfId="46" applyNumberFormat="1" applyFont="1" applyFill="1" applyBorder="1" applyAlignment="1">
      <alignment horizontal="center"/>
      <protection/>
    </xf>
    <xf numFmtId="1" fontId="26" fillId="0" borderId="27" xfId="46" applyNumberFormat="1" applyFont="1" applyFill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1" fontId="4" fillId="0" borderId="27" xfId="46" applyNumberFormat="1" applyFont="1" applyFill="1" applyBorder="1" applyAlignment="1">
      <alignment horizontal="center"/>
      <protection/>
    </xf>
    <xf numFmtId="1" fontId="27" fillId="0" borderId="27" xfId="46" applyNumberFormat="1" applyFont="1" applyFill="1" applyBorder="1" applyAlignment="1">
      <alignment horizontal="center"/>
      <protection/>
    </xf>
    <xf numFmtId="1" fontId="2" fillId="0" borderId="23" xfId="46" applyNumberFormat="1" applyFont="1" applyFill="1" applyBorder="1" applyAlignment="1">
      <alignment horizontal="center"/>
      <protection/>
    </xf>
    <xf numFmtId="0" fontId="2" fillId="0" borderId="15" xfId="46" applyFont="1" applyBorder="1" applyAlignment="1">
      <alignment horizontal="center"/>
      <protection/>
    </xf>
    <xf numFmtId="1" fontId="2" fillId="0" borderId="16" xfId="46" applyNumberFormat="1" applyFont="1" applyFill="1" applyBorder="1" applyAlignment="1">
      <alignment horizontal="center"/>
      <protection/>
    </xf>
    <xf numFmtId="1" fontId="2" fillId="0" borderId="22" xfId="46" applyNumberFormat="1" applyFont="1" applyFill="1" applyBorder="1" applyAlignment="1">
      <alignment horizontal="center"/>
      <protection/>
    </xf>
    <xf numFmtId="1" fontId="2" fillId="0" borderId="34" xfId="46" applyNumberFormat="1" applyFont="1" applyFill="1" applyBorder="1" applyAlignment="1">
      <alignment horizontal="center"/>
      <protection/>
    </xf>
    <xf numFmtId="1" fontId="26" fillId="0" borderId="22" xfId="46" applyNumberFormat="1" applyFont="1" applyFill="1" applyBorder="1" applyAlignment="1">
      <alignment horizontal="center"/>
      <protection/>
    </xf>
    <xf numFmtId="0" fontId="2" fillId="0" borderId="57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1" xfId="46" applyFont="1" applyFill="1" applyBorder="1" applyAlignment="1">
      <alignment horizontal="center"/>
      <protection/>
    </xf>
    <xf numFmtId="0" fontId="2" fillId="0" borderId="62" xfId="46" applyFont="1" applyFill="1" applyBorder="1" applyAlignment="1">
      <alignment horizontal="center"/>
      <protection/>
    </xf>
    <xf numFmtId="0" fontId="2" fillId="0" borderId="58" xfId="0" applyFont="1" applyFill="1" applyBorder="1" applyAlignment="1">
      <alignment/>
    </xf>
    <xf numFmtId="0" fontId="2" fillId="0" borderId="63" xfId="46" applyFont="1" applyFill="1" applyBorder="1" applyAlignment="1">
      <alignment horizontal="center"/>
      <protection/>
    </xf>
    <xf numFmtId="0" fontId="2" fillId="0" borderId="60" xfId="46" applyFont="1" applyFill="1" applyBorder="1" applyAlignment="1">
      <alignment horizontal="center"/>
      <protection/>
    </xf>
    <xf numFmtId="1" fontId="4" fillId="0" borderId="60" xfId="46" applyNumberFormat="1" applyFont="1" applyFill="1" applyBorder="1" applyAlignment="1">
      <alignment horizontal="center"/>
      <protection/>
    </xf>
    <xf numFmtId="1" fontId="2" fillId="0" borderId="60" xfId="46" applyNumberFormat="1" applyFont="1" applyFill="1" applyBorder="1" applyAlignment="1">
      <alignment horizontal="center"/>
      <protection/>
    </xf>
    <xf numFmtId="1" fontId="2" fillId="0" borderId="64" xfId="46" applyNumberFormat="1" applyFont="1" applyFill="1" applyBorder="1" applyAlignment="1">
      <alignment horizontal="center"/>
      <protection/>
    </xf>
    <xf numFmtId="0" fontId="2" fillId="0" borderId="60" xfId="46" applyFont="1" applyBorder="1" applyAlignment="1">
      <alignment horizontal="center"/>
      <protection/>
    </xf>
    <xf numFmtId="1" fontId="2" fillId="0" borderId="64" xfId="46" applyNumberFormat="1" applyFont="1" applyBorder="1" applyAlignment="1">
      <alignment horizontal="center"/>
      <protection/>
    </xf>
    <xf numFmtId="0" fontId="2" fillId="0" borderId="58" xfId="0" applyFont="1" applyFill="1" applyBorder="1" applyAlignment="1">
      <alignment horizontal="right"/>
    </xf>
    <xf numFmtId="0" fontId="4" fillId="0" borderId="59" xfId="0" applyFont="1" applyFill="1" applyBorder="1" applyAlignment="1">
      <alignment/>
    </xf>
    <xf numFmtId="0" fontId="2" fillId="0" borderId="57" xfId="46" applyFont="1" applyFill="1" applyBorder="1" applyAlignment="1">
      <alignment horizontal="center"/>
      <protection/>
    </xf>
    <xf numFmtId="0" fontId="2" fillId="0" borderId="65" xfId="46" applyFont="1" applyFill="1" applyBorder="1" applyAlignment="1">
      <alignment horizontal="center"/>
      <protection/>
    </xf>
    <xf numFmtId="1" fontId="27" fillId="0" borderId="66" xfId="46" applyNumberFormat="1" applyFont="1" applyFill="1" applyBorder="1" applyAlignment="1">
      <alignment horizontal="center"/>
      <protection/>
    </xf>
    <xf numFmtId="1" fontId="2" fillId="0" borderId="66" xfId="46" applyNumberFormat="1" applyFont="1" applyFill="1" applyBorder="1" applyAlignment="1">
      <alignment horizontal="center"/>
      <protection/>
    </xf>
    <xf numFmtId="1" fontId="2" fillId="0" borderId="67" xfId="46" applyNumberFormat="1" applyFont="1" applyFill="1" applyBorder="1" applyAlignment="1">
      <alignment horizontal="center"/>
      <protection/>
    </xf>
    <xf numFmtId="0" fontId="1" fillId="0" borderId="0" xfId="46" applyBorder="1" applyAlignment="1">
      <alignment horizontal="center"/>
      <protection/>
    </xf>
    <xf numFmtId="0" fontId="2" fillId="26" borderId="0" xfId="46" applyFont="1" applyFill="1" applyAlignment="1">
      <alignment horizontal="center"/>
      <protection/>
    </xf>
    <xf numFmtId="0" fontId="2" fillId="26" borderId="13" xfId="46" applyFont="1" applyFill="1" applyBorder="1" applyAlignment="1">
      <alignment horizontal="center"/>
      <protection/>
    </xf>
    <xf numFmtId="165" fontId="2" fillId="26" borderId="31" xfId="46" applyNumberFormat="1" applyFont="1" applyFill="1" applyBorder="1" applyAlignment="1">
      <alignment horizontal="center"/>
      <protection/>
    </xf>
    <xf numFmtId="0" fontId="4" fillId="0" borderId="68" xfId="46" applyFont="1" applyBorder="1" applyAlignment="1">
      <alignment horizontal="center"/>
      <protection/>
    </xf>
    <xf numFmtId="0" fontId="6" fillId="0" borderId="39" xfId="0" applyFont="1" applyBorder="1" applyAlignment="1">
      <alignment horizontal="center"/>
    </xf>
    <xf numFmtId="0" fontId="6" fillId="0" borderId="69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rezence_senat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7"/>
  <sheetViews>
    <sheetView tabSelected="1" zoomScalePageLayoutView="0" workbookViewId="0" topLeftCell="A1">
      <pane xSplit="4" ySplit="1" topLeftCell="V2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F40" sqref="AF40"/>
    </sheetView>
  </sheetViews>
  <sheetFormatPr defaultColWidth="9.00390625" defaultRowHeight="12.75"/>
  <cols>
    <col min="1" max="1" width="5.875" style="2" customWidth="1"/>
    <col min="2" max="2" width="17.25390625" style="2" customWidth="1"/>
    <col min="3" max="3" width="11.125" style="2" customWidth="1"/>
    <col min="4" max="4" width="24.875" style="2" customWidth="1"/>
    <col min="5" max="5" width="18.375" style="2" customWidth="1"/>
    <col min="6" max="6" width="8.125" style="1" bestFit="1" customWidth="1"/>
    <col min="7" max="36" width="8.125" style="1" customWidth="1"/>
    <col min="37" max="37" width="9.00390625" style="1" customWidth="1"/>
    <col min="38" max="39" width="8.125" style="1" customWidth="1"/>
    <col min="40" max="40" width="8.375" style="1" customWidth="1"/>
    <col min="41" max="41" width="9.625" style="1" customWidth="1"/>
    <col min="42" max="42" width="10.75390625" style="1" customWidth="1"/>
    <col min="43" max="43" width="10.375" style="6" customWidth="1"/>
    <col min="44" max="44" width="10.25390625" style="1" customWidth="1"/>
    <col min="45" max="50" width="8.125" style="1" customWidth="1"/>
    <col min="51" max="57" width="8.125" style="6" customWidth="1"/>
    <col min="58" max="58" width="8.125" style="1" customWidth="1"/>
    <col min="59" max="59" width="8.125" style="6" customWidth="1"/>
    <col min="60" max="60" width="9.625" style="2" customWidth="1"/>
    <col min="61" max="61" width="9.125" style="1" customWidth="1"/>
    <col min="62" max="62" width="9.125" style="1" bestFit="1" customWidth="1"/>
    <col min="63" max="63" width="9.125" style="1" customWidth="1"/>
    <col min="64" max="16384" width="9.125" style="2" customWidth="1"/>
  </cols>
  <sheetData>
    <row r="1" spans="1:38" ht="18.75" thickBot="1">
      <c r="A1" s="68" t="s">
        <v>0</v>
      </c>
      <c r="B1" s="68"/>
      <c r="C1" s="68"/>
      <c r="D1" s="69"/>
      <c r="E1" s="67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</row>
    <row r="2" spans="1:63" ht="14.25" thickBot="1">
      <c r="A2" s="10" t="s">
        <v>19</v>
      </c>
      <c r="B2" s="9"/>
      <c r="C2" s="9"/>
      <c r="D2" s="52"/>
      <c r="E2" s="79" t="s">
        <v>82</v>
      </c>
      <c r="F2" s="141">
        <v>2011</v>
      </c>
      <c r="G2" s="142"/>
      <c r="H2" s="142"/>
      <c r="I2" s="142"/>
      <c r="J2" s="142"/>
      <c r="K2" s="142"/>
      <c r="L2" s="142"/>
      <c r="M2" s="142"/>
      <c r="N2" s="143"/>
      <c r="O2" s="141">
        <v>2012</v>
      </c>
      <c r="P2" s="142"/>
      <c r="Q2" s="142"/>
      <c r="R2" s="142"/>
      <c r="S2" s="142"/>
      <c r="T2" s="142"/>
      <c r="U2" s="142"/>
      <c r="V2" s="142"/>
      <c r="W2" s="143"/>
      <c r="X2" s="80"/>
      <c r="Y2" s="57"/>
      <c r="Z2" s="57"/>
      <c r="AA2" s="57"/>
      <c r="AB2" s="57"/>
      <c r="AC2" s="57"/>
      <c r="AD2" s="57"/>
      <c r="AE2" s="57"/>
      <c r="AF2" s="57"/>
      <c r="AG2" s="53"/>
      <c r="AH2" s="100"/>
      <c r="AI2" s="100"/>
      <c r="AJ2" s="100"/>
      <c r="AK2" s="54" t="s">
        <v>1</v>
      </c>
      <c r="AL2" s="55">
        <f>MAX(F3:AG3)</f>
        <v>27</v>
      </c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I2" s="2"/>
      <c r="BJ2" s="2"/>
      <c r="BK2" s="2"/>
    </row>
    <row r="3" spans="1:63" ht="15" thickBot="1" thickTop="1">
      <c r="A3" s="11"/>
      <c r="B3" s="11"/>
      <c r="C3" s="11"/>
      <c r="D3" s="12"/>
      <c r="E3" s="11"/>
      <c r="F3" s="83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84">
        <v>9</v>
      </c>
      <c r="O3" s="83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84">
        <v>18</v>
      </c>
      <c r="X3" s="81">
        <v>19</v>
      </c>
      <c r="Y3" s="15">
        <v>20</v>
      </c>
      <c r="Z3" s="15">
        <v>21</v>
      </c>
      <c r="AA3" s="15">
        <v>22</v>
      </c>
      <c r="AB3" s="15">
        <v>23</v>
      </c>
      <c r="AC3" s="15">
        <v>24</v>
      </c>
      <c r="AD3" s="139">
        <v>25</v>
      </c>
      <c r="AE3" s="15">
        <v>26</v>
      </c>
      <c r="AF3" s="15">
        <v>27</v>
      </c>
      <c r="AG3" s="107" t="s">
        <v>111</v>
      </c>
      <c r="AH3" s="102" t="s">
        <v>108</v>
      </c>
      <c r="AI3" s="102" t="s">
        <v>109</v>
      </c>
      <c r="AJ3" s="103" t="s">
        <v>110</v>
      </c>
      <c r="AK3" s="36" t="s">
        <v>2</v>
      </c>
      <c r="AL3" s="37" t="s">
        <v>3</v>
      </c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I3" s="2"/>
      <c r="BJ3" s="2"/>
      <c r="BK3" s="2"/>
    </row>
    <row r="4" spans="1:63" ht="14.25" thickBot="1">
      <c r="A4" s="13"/>
      <c r="B4" s="13"/>
      <c r="C4" s="13"/>
      <c r="D4" s="14"/>
      <c r="E4" s="11"/>
      <c r="F4" s="85">
        <v>40548</v>
      </c>
      <c r="G4" s="56">
        <v>40569</v>
      </c>
      <c r="H4" s="56">
        <v>40597</v>
      </c>
      <c r="I4" s="56">
        <v>40632</v>
      </c>
      <c r="J4" s="56">
        <v>40653</v>
      </c>
      <c r="K4" s="56">
        <v>40724</v>
      </c>
      <c r="L4" s="56">
        <v>40842</v>
      </c>
      <c r="M4" s="56">
        <v>40877</v>
      </c>
      <c r="N4" s="86">
        <v>40891</v>
      </c>
      <c r="O4" s="85">
        <v>40933</v>
      </c>
      <c r="P4" s="56">
        <v>41003</v>
      </c>
      <c r="Q4" s="56">
        <v>41024</v>
      </c>
      <c r="R4" s="56">
        <v>41059</v>
      </c>
      <c r="S4" s="56">
        <v>41080</v>
      </c>
      <c r="T4" s="56">
        <v>41178</v>
      </c>
      <c r="U4" s="56">
        <v>41213</v>
      </c>
      <c r="V4" s="56">
        <v>41241</v>
      </c>
      <c r="W4" s="86">
        <v>41262</v>
      </c>
      <c r="X4" s="56">
        <v>41325</v>
      </c>
      <c r="Y4" s="56">
        <v>41359</v>
      </c>
      <c r="Z4" s="56">
        <v>41388</v>
      </c>
      <c r="AA4" s="56">
        <v>41423</v>
      </c>
      <c r="AB4" s="56">
        <v>41444</v>
      </c>
      <c r="AC4" s="56">
        <v>41542</v>
      </c>
      <c r="AD4" s="140">
        <v>41584</v>
      </c>
      <c r="AE4" s="56">
        <v>41591</v>
      </c>
      <c r="AF4" s="56">
        <v>41626</v>
      </c>
      <c r="AG4" s="56" t="s">
        <v>112</v>
      </c>
      <c r="AH4" s="104">
        <f>MAX(F3:N3)</f>
        <v>9</v>
      </c>
      <c r="AI4" s="104">
        <f>MAX(O3:W3)-AH4</f>
        <v>9</v>
      </c>
      <c r="AJ4" s="104">
        <f>MAX(X3:AG3)-AI4-AH4</f>
        <v>9</v>
      </c>
      <c r="AK4" s="36" t="s">
        <v>4</v>
      </c>
      <c r="AL4" s="37" t="s">
        <v>5</v>
      </c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I4" s="2"/>
      <c r="BJ4" s="2"/>
      <c r="BK4" s="2"/>
    </row>
    <row r="5" spans="1:63" ht="19.5" customHeight="1" thickBot="1" thickTop="1">
      <c r="A5" s="71" t="s">
        <v>6</v>
      </c>
      <c r="B5" s="72"/>
      <c r="C5" s="72"/>
      <c r="D5" s="73"/>
      <c r="E5" s="73"/>
      <c r="F5" s="87"/>
      <c r="G5" s="74"/>
      <c r="H5" s="74"/>
      <c r="I5" s="74"/>
      <c r="J5" s="74"/>
      <c r="K5" s="74"/>
      <c r="L5" s="74"/>
      <c r="M5" s="74"/>
      <c r="N5" s="88"/>
      <c r="O5" s="87"/>
      <c r="P5" s="74"/>
      <c r="Q5" s="74"/>
      <c r="R5" s="74"/>
      <c r="S5" s="74"/>
      <c r="T5" s="74"/>
      <c r="U5" s="74"/>
      <c r="V5" s="74"/>
      <c r="W5" s="88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5"/>
      <c r="AL5" s="78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I5" s="2"/>
      <c r="BJ5" s="2"/>
      <c r="BK5" s="2"/>
    </row>
    <row r="6" spans="1:63" ht="14.25" thickTop="1">
      <c r="A6" s="49">
        <v>1</v>
      </c>
      <c r="B6" s="50" t="s">
        <v>22</v>
      </c>
      <c r="C6" s="47" t="s">
        <v>21</v>
      </c>
      <c r="D6" s="48" t="s">
        <v>20</v>
      </c>
      <c r="E6" s="47" t="s">
        <v>83</v>
      </c>
      <c r="F6" s="89">
        <v>1</v>
      </c>
      <c r="G6" s="51">
        <v>1</v>
      </c>
      <c r="H6" s="51">
        <v>1</v>
      </c>
      <c r="I6" s="51">
        <v>1</v>
      </c>
      <c r="J6" s="51">
        <v>1</v>
      </c>
      <c r="K6" s="51">
        <v>1</v>
      </c>
      <c r="L6" s="51">
        <v>1</v>
      </c>
      <c r="M6" s="51" t="s">
        <v>7</v>
      </c>
      <c r="N6" s="90">
        <v>1</v>
      </c>
      <c r="O6" s="89">
        <v>1</v>
      </c>
      <c r="P6" s="51">
        <v>1</v>
      </c>
      <c r="Q6" s="51" t="s">
        <v>7</v>
      </c>
      <c r="R6" s="51">
        <v>1</v>
      </c>
      <c r="S6" s="51">
        <v>1</v>
      </c>
      <c r="T6" s="51">
        <v>1</v>
      </c>
      <c r="U6" s="51">
        <v>1</v>
      </c>
      <c r="V6" s="51">
        <v>1</v>
      </c>
      <c r="W6" s="90">
        <v>1</v>
      </c>
      <c r="X6" s="51">
        <v>1</v>
      </c>
      <c r="Y6" s="51">
        <v>1</v>
      </c>
      <c r="Z6" s="51">
        <v>1</v>
      </c>
      <c r="AA6" s="51">
        <v>1</v>
      </c>
      <c r="AB6" s="51" t="s">
        <v>7</v>
      </c>
      <c r="AC6" s="51">
        <v>1</v>
      </c>
      <c r="AD6" s="51">
        <v>0</v>
      </c>
      <c r="AE6" s="51">
        <v>1</v>
      </c>
      <c r="AF6" s="51">
        <v>1</v>
      </c>
      <c r="AG6" s="108">
        <f aca="true" t="shared" si="0" ref="AG6:AG23">SUM(U6:AF6)*100/12</f>
        <v>83.33333333333333</v>
      </c>
      <c r="AH6" s="105">
        <f>SUM(F6:N6)*100/AH4</f>
        <v>88.88888888888889</v>
      </c>
      <c r="AI6" s="105">
        <f>SUM(O6:W6)*100/AI4</f>
        <v>88.88888888888889</v>
      </c>
      <c r="AJ6" s="114">
        <f>SUM(X6:AF6)*100/AJ4</f>
        <v>77.77777777777777</v>
      </c>
      <c r="AK6" s="81">
        <f>SUM(F6:AF6)</f>
        <v>23</v>
      </c>
      <c r="AL6" s="66">
        <f aca="true" t="shared" si="1" ref="AL6:AL23">AK6*100/($AL$2)</f>
        <v>85.18518518518519</v>
      </c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I6" s="2"/>
      <c r="BJ6" s="2"/>
      <c r="BK6" s="2"/>
    </row>
    <row r="7" spans="1:63" ht="13.5">
      <c r="A7" s="43">
        <f>A6+1</f>
        <v>2</v>
      </c>
      <c r="B7" s="42" t="s">
        <v>24</v>
      </c>
      <c r="C7" s="41" t="s">
        <v>23</v>
      </c>
      <c r="D7" s="39" t="s">
        <v>20</v>
      </c>
      <c r="E7" s="41" t="s">
        <v>84</v>
      </c>
      <c r="F7" s="91">
        <v>1</v>
      </c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51">
        <v>1</v>
      </c>
      <c r="M7" s="51">
        <v>1</v>
      </c>
      <c r="N7" s="90">
        <v>1</v>
      </c>
      <c r="O7" s="89">
        <v>1</v>
      </c>
      <c r="P7" s="51">
        <v>1</v>
      </c>
      <c r="Q7" s="51">
        <v>1</v>
      </c>
      <c r="R7" s="51">
        <v>1</v>
      </c>
      <c r="S7" s="51">
        <v>1</v>
      </c>
      <c r="T7" s="51">
        <v>1</v>
      </c>
      <c r="U7" s="51">
        <v>1</v>
      </c>
      <c r="V7" s="51">
        <v>1</v>
      </c>
      <c r="W7" s="90" t="s">
        <v>7</v>
      </c>
      <c r="X7" s="51" t="s">
        <v>7</v>
      </c>
      <c r="Y7" s="51">
        <v>1</v>
      </c>
      <c r="Z7" s="51">
        <v>1</v>
      </c>
      <c r="AA7" s="51">
        <v>1</v>
      </c>
      <c r="AB7" s="51">
        <v>1</v>
      </c>
      <c r="AC7" s="51">
        <v>1</v>
      </c>
      <c r="AD7" s="51">
        <v>1</v>
      </c>
      <c r="AE7" s="51">
        <v>1</v>
      </c>
      <c r="AF7" s="51">
        <v>1</v>
      </c>
      <c r="AG7" s="108">
        <f t="shared" si="0"/>
        <v>83.33333333333333</v>
      </c>
      <c r="AH7" s="105">
        <f>SUM(F7:N7)*100/AH4</f>
        <v>100</v>
      </c>
      <c r="AI7" s="105">
        <f>SUM(O7:W7)*100/AI4</f>
        <v>88.88888888888889</v>
      </c>
      <c r="AJ7" s="113">
        <f>SUM(X7:AF7)*100/AJ4</f>
        <v>88.88888888888889</v>
      </c>
      <c r="AK7" s="111">
        <f aca="true" t="shared" si="2" ref="AK7:AK23">SUM(F7:AF7)</f>
        <v>25</v>
      </c>
      <c r="AL7" s="18">
        <f t="shared" si="1"/>
        <v>92.5925925925926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I7" s="2"/>
      <c r="BJ7" s="2"/>
      <c r="BK7" s="2"/>
    </row>
    <row r="8" spans="1:63" ht="13.5">
      <c r="A8" s="43">
        <f aca="true" t="shared" si="3" ref="A8:A23">A7+1</f>
        <v>3</v>
      </c>
      <c r="B8" s="42" t="s">
        <v>27</v>
      </c>
      <c r="C8" s="41" t="s">
        <v>26</v>
      </c>
      <c r="D8" s="39" t="s">
        <v>25</v>
      </c>
      <c r="E8" s="41" t="s">
        <v>85</v>
      </c>
      <c r="F8" s="91">
        <v>1</v>
      </c>
      <c r="G8" s="17">
        <v>1</v>
      </c>
      <c r="H8" s="17">
        <v>1</v>
      </c>
      <c r="I8" s="17">
        <v>1</v>
      </c>
      <c r="J8" s="17">
        <v>1</v>
      </c>
      <c r="K8" s="17">
        <v>1</v>
      </c>
      <c r="L8" s="51">
        <v>1</v>
      </c>
      <c r="M8" s="51">
        <v>1</v>
      </c>
      <c r="N8" s="90">
        <v>1</v>
      </c>
      <c r="O8" s="89">
        <v>1</v>
      </c>
      <c r="P8" s="51">
        <v>1</v>
      </c>
      <c r="Q8" s="51">
        <v>1</v>
      </c>
      <c r="R8" s="51">
        <v>1</v>
      </c>
      <c r="S8" s="51">
        <v>1</v>
      </c>
      <c r="T8" s="51">
        <v>1</v>
      </c>
      <c r="U8" s="51">
        <v>1</v>
      </c>
      <c r="V8" s="51">
        <v>1</v>
      </c>
      <c r="W8" s="90">
        <v>1</v>
      </c>
      <c r="X8" s="51">
        <v>1</v>
      </c>
      <c r="Y8" s="51">
        <v>1</v>
      </c>
      <c r="Z8" s="51">
        <v>1</v>
      </c>
      <c r="AA8" s="51">
        <v>1</v>
      </c>
      <c r="AB8" s="51">
        <v>1</v>
      </c>
      <c r="AC8" s="51">
        <v>1</v>
      </c>
      <c r="AD8" s="51">
        <v>1</v>
      </c>
      <c r="AE8" s="51">
        <v>1</v>
      </c>
      <c r="AF8" s="51">
        <v>1</v>
      </c>
      <c r="AG8" s="108">
        <f t="shared" si="0"/>
        <v>100</v>
      </c>
      <c r="AH8" s="105">
        <f>SUM(F8:N8)*100/AH4</f>
        <v>100</v>
      </c>
      <c r="AI8" s="105">
        <f>SUM(O8:W8)*100/AI4</f>
        <v>100</v>
      </c>
      <c r="AJ8" s="113">
        <f>SUM(X8:AF8)*100/AJ4</f>
        <v>100</v>
      </c>
      <c r="AK8" s="111">
        <f t="shared" si="2"/>
        <v>27</v>
      </c>
      <c r="AL8" s="18">
        <f t="shared" si="1"/>
        <v>100</v>
      </c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I8" s="2"/>
      <c r="BJ8" s="2"/>
      <c r="BK8" s="2"/>
    </row>
    <row r="9" spans="1:63" ht="13.5">
      <c r="A9" s="43">
        <f t="shared" si="3"/>
        <v>4</v>
      </c>
      <c r="B9" s="42" t="s">
        <v>30</v>
      </c>
      <c r="C9" s="41" t="s">
        <v>29</v>
      </c>
      <c r="D9" s="39" t="s">
        <v>28</v>
      </c>
      <c r="E9" s="41" t="s">
        <v>86</v>
      </c>
      <c r="F9" s="91">
        <v>1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51">
        <v>1</v>
      </c>
      <c r="M9" s="51">
        <v>1</v>
      </c>
      <c r="N9" s="90">
        <v>1</v>
      </c>
      <c r="O9" s="89">
        <v>1</v>
      </c>
      <c r="P9" s="51">
        <v>1</v>
      </c>
      <c r="Q9" s="51">
        <v>1</v>
      </c>
      <c r="R9" s="51">
        <v>1</v>
      </c>
      <c r="S9" s="51">
        <v>1</v>
      </c>
      <c r="T9" s="51">
        <v>1</v>
      </c>
      <c r="U9" s="51">
        <v>1</v>
      </c>
      <c r="V9" s="51">
        <v>1</v>
      </c>
      <c r="W9" s="90">
        <v>1</v>
      </c>
      <c r="X9" s="51" t="s">
        <v>7</v>
      </c>
      <c r="Y9" s="51">
        <v>1</v>
      </c>
      <c r="Z9" s="51">
        <v>1</v>
      </c>
      <c r="AA9" s="51">
        <v>1</v>
      </c>
      <c r="AB9" s="51">
        <v>1</v>
      </c>
      <c r="AC9" s="51">
        <v>1</v>
      </c>
      <c r="AD9" s="51">
        <v>1</v>
      </c>
      <c r="AE9" s="51">
        <v>1</v>
      </c>
      <c r="AF9" s="51">
        <v>1</v>
      </c>
      <c r="AG9" s="108">
        <f t="shared" si="0"/>
        <v>91.66666666666667</v>
      </c>
      <c r="AH9" s="105">
        <f>SUM(F9:N9)*100/AH4</f>
        <v>100</v>
      </c>
      <c r="AI9" s="105">
        <f>SUM(O9:W9)*100/AI4</f>
        <v>100</v>
      </c>
      <c r="AJ9" s="113">
        <f>SUM(X9:AF9)*100/AJ4</f>
        <v>88.88888888888889</v>
      </c>
      <c r="AK9" s="111">
        <f t="shared" si="2"/>
        <v>26</v>
      </c>
      <c r="AL9" s="18">
        <f t="shared" si="1"/>
        <v>96.29629629629629</v>
      </c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I9" s="2"/>
      <c r="BJ9" s="2"/>
      <c r="BK9" s="2"/>
    </row>
    <row r="10" spans="1:63" ht="13.5">
      <c r="A10" s="43">
        <f t="shared" si="3"/>
        <v>5</v>
      </c>
      <c r="B10" s="42" t="s">
        <v>32</v>
      </c>
      <c r="C10" s="41" t="s">
        <v>31</v>
      </c>
      <c r="D10" s="39" t="s">
        <v>20</v>
      </c>
      <c r="E10" s="41" t="s">
        <v>84</v>
      </c>
      <c r="F10" s="91">
        <v>1</v>
      </c>
      <c r="G10" s="17">
        <v>1</v>
      </c>
      <c r="H10" s="17">
        <v>1</v>
      </c>
      <c r="I10" s="17">
        <v>1</v>
      </c>
      <c r="J10" s="17">
        <v>1</v>
      </c>
      <c r="K10" s="17">
        <v>1</v>
      </c>
      <c r="L10" s="51">
        <v>1</v>
      </c>
      <c r="M10" s="51">
        <v>1</v>
      </c>
      <c r="N10" s="90">
        <v>1</v>
      </c>
      <c r="O10" s="89">
        <v>1</v>
      </c>
      <c r="P10" s="51">
        <v>1</v>
      </c>
      <c r="Q10" s="51">
        <v>1</v>
      </c>
      <c r="R10" s="51">
        <v>1</v>
      </c>
      <c r="S10" s="51" t="s">
        <v>7</v>
      </c>
      <c r="T10" s="51">
        <v>1</v>
      </c>
      <c r="U10" s="51">
        <v>1</v>
      </c>
      <c r="V10" s="51">
        <v>1</v>
      </c>
      <c r="W10" s="90">
        <v>1</v>
      </c>
      <c r="X10" s="51">
        <v>1</v>
      </c>
      <c r="Y10" s="51">
        <v>1</v>
      </c>
      <c r="Z10" s="51">
        <v>1</v>
      </c>
      <c r="AA10" s="51">
        <v>1</v>
      </c>
      <c r="AB10" s="51">
        <v>1</v>
      </c>
      <c r="AC10" s="51">
        <v>1</v>
      </c>
      <c r="AD10" s="51">
        <v>1</v>
      </c>
      <c r="AE10" s="51">
        <v>1</v>
      </c>
      <c r="AF10" s="51">
        <v>1</v>
      </c>
      <c r="AG10" s="108">
        <f t="shared" si="0"/>
        <v>100</v>
      </c>
      <c r="AH10" s="105">
        <f>SUM(F10:N10)*100/AH4</f>
        <v>100</v>
      </c>
      <c r="AI10" s="105">
        <f>SUM(O10:W10)*100/AI4</f>
        <v>88.88888888888889</v>
      </c>
      <c r="AJ10" s="113">
        <f>SUM(X10:AF10)*100/AJ4</f>
        <v>100</v>
      </c>
      <c r="AK10" s="111">
        <f t="shared" si="2"/>
        <v>26</v>
      </c>
      <c r="AL10" s="18">
        <f t="shared" si="1"/>
        <v>96.29629629629629</v>
      </c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I10" s="2"/>
      <c r="BJ10" s="2"/>
      <c r="BK10" s="2"/>
    </row>
    <row r="11" spans="1:63" ht="13.5">
      <c r="A11" s="43">
        <f t="shared" si="3"/>
        <v>6</v>
      </c>
      <c r="B11" s="42" t="s">
        <v>35</v>
      </c>
      <c r="C11" s="41" t="s">
        <v>34</v>
      </c>
      <c r="D11" s="39" t="s">
        <v>33</v>
      </c>
      <c r="E11" s="41" t="s">
        <v>87</v>
      </c>
      <c r="F11" s="91">
        <v>1</v>
      </c>
      <c r="G11" s="17">
        <v>1</v>
      </c>
      <c r="H11" s="17">
        <v>1</v>
      </c>
      <c r="I11" s="17">
        <v>1</v>
      </c>
      <c r="J11" s="17">
        <v>1</v>
      </c>
      <c r="K11" s="17">
        <v>1</v>
      </c>
      <c r="L11" s="51">
        <v>1</v>
      </c>
      <c r="M11" s="51">
        <v>1</v>
      </c>
      <c r="N11" s="90">
        <v>1</v>
      </c>
      <c r="O11" s="89">
        <v>1</v>
      </c>
      <c r="P11" s="51">
        <v>1</v>
      </c>
      <c r="Q11" s="51">
        <v>1</v>
      </c>
      <c r="R11" s="51">
        <v>1</v>
      </c>
      <c r="S11" s="51">
        <v>1</v>
      </c>
      <c r="T11" s="51">
        <v>1</v>
      </c>
      <c r="U11" s="51">
        <v>1</v>
      </c>
      <c r="V11" s="51">
        <v>0</v>
      </c>
      <c r="W11" s="90">
        <v>1</v>
      </c>
      <c r="X11" s="51">
        <v>1</v>
      </c>
      <c r="Y11" s="51">
        <v>1</v>
      </c>
      <c r="Z11" s="51">
        <v>1</v>
      </c>
      <c r="AA11" s="51">
        <v>1</v>
      </c>
      <c r="AB11" s="51">
        <v>1</v>
      </c>
      <c r="AC11" s="51">
        <v>1</v>
      </c>
      <c r="AD11" s="51">
        <v>1</v>
      </c>
      <c r="AE11" s="51">
        <v>1</v>
      </c>
      <c r="AF11" s="51">
        <v>1</v>
      </c>
      <c r="AG11" s="108">
        <f t="shared" si="0"/>
        <v>91.66666666666667</v>
      </c>
      <c r="AH11" s="105">
        <f>SUM(F11:N11)*100/AH4</f>
        <v>100</v>
      </c>
      <c r="AI11" s="105">
        <f>SUM(O11:W11)*100/AI4</f>
        <v>88.88888888888889</v>
      </c>
      <c r="AJ11" s="113">
        <f>SUM(X11:AF11)*100/AJ4</f>
        <v>100</v>
      </c>
      <c r="AK11" s="111">
        <f t="shared" si="2"/>
        <v>26</v>
      </c>
      <c r="AL11" s="18">
        <f t="shared" si="1"/>
        <v>96.29629629629629</v>
      </c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I11" s="2"/>
      <c r="BJ11" s="2"/>
      <c r="BK11" s="2"/>
    </row>
    <row r="12" spans="1:63" ht="13.5">
      <c r="A12" s="43">
        <f t="shared" si="3"/>
        <v>7</v>
      </c>
      <c r="B12" s="42" t="s">
        <v>38</v>
      </c>
      <c r="C12" s="41" t="s">
        <v>37</v>
      </c>
      <c r="D12" s="39" t="s">
        <v>36</v>
      </c>
      <c r="E12" s="41" t="s">
        <v>88</v>
      </c>
      <c r="F12" s="91">
        <v>1</v>
      </c>
      <c r="G12" s="17">
        <v>1</v>
      </c>
      <c r="H12" s="17">
        <v>1</v>
      </c>
      <c r="I12" s="17">
        <v>1</v>
      </c>
      <c r="J12" s="17">
        <v>1</v>
      </c>
      <c r="K12" s="17">
        <v>1</v>
      </c>
      <c r="L12" s="51">
        <v>1</v>
      </c>
      <c r="M12" s="51">
        <v>1</v>
      </c>
      <c r="N12" s="90">
        <v>1</v>
      </c>
      <c r="O12" s="89">
        <v>1</v>
      </c>
      <c r="P12" s="51">
        <v>1</v>
      </c>
      <c r="Q12" s="51">
        <v>1</v>
      </c>
      <c r="R12" s="51">
        <v>1</v>
      </c>
      <c r="S12" s="51">
        <v>1</v>
      </c>
      <c r="T12" s="51">
        <v>1</v>
      </c>
      <c r="U12" s="51">
        <v>1</v>
      </c>
      <c r="V12" s="51">
        <v>1</v>
      </c>
      <c r="W12" s="90">
        <v>1</v>
      </c>
      <c r="X12" s="51">
        <v>1</v>
      </c>
      <c r="Y12" s="51">
        <v>1</v>
      </c>
      <c r="Z12" s="51">
        <v>1</v>
      </c>
      <c r="AA12" s="51">
        <v>1</v>
      </c>
      <c r="AB12" s="51" t="s">
        <v>7</v>
      </c>
      <c r="AC12" s="51">
        <v>1</v>
      </c>
      <c r="AD12" s="51">
        <v>1</v>
      </c>
      <c r="AE12" s="51">
        <v>1</v>
      </c>
      <c r="AF12" s="51">
        <v>1</v>
      </c>
      <c r="AG12" s="108">
        <f t="shared" si="0"/>
        <v>91.66666666666667</v>
      </c>
      <c r="AH12" s="105">
        <f>SUM(F12:N12)*100/AH4</f>
        <v>100</v>
      </c>
      <c r="AI12" s="105">
        <f>SUM(O12:W12)*100/AI4</f>
        <v>100</v>
      </c>
      <c r="AJ12" s="113">
        <f>SUM(X12:AF12)*100/AJ4</f>
        <v>88.88888888888889</v>
      </c>
      <c r="AK12" s="111">
        <f t="shared" si="2"/>
        <v>26</v>
      </c>
      <c r="AL12" s="18">
        <f t="shared" si="1"/>
        <v>96.29629629629629</v>
      </c>
      <c r="AN12" s="4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I12" s="2"/>
      <c r="BJ12" s="2"/>
      <c r="BK12" s="2"/>
    </row>
    <row r="13" spans="1:63" ht="13.5">
      <c r="A13" s="43">
        <f t="shared" si="3"/>
        <v>8</v>
      </c>
      <c r="B13" s="42" t="s">
        <v>40</v>
      </c>
      <c r="C13" s="41" t="s">
        <v>39</v>
      </c>
      <c r="D13" s="39" t="s">
        <v>100</v>
      </c>
      <c r="E13" s="41" t="s">
        <v>88</v>
      </c>
      <c r="F13" s="91">
        <v>1</v>
      </c>
      <c r="G13" s="17">
        <v>1</v>
      </c>
      <c r="H13" s="17" t="s">
        <v>7</v>
      </c>
      <c r="I13" s="17" t="s">
        <v>7</v>
      </c>
      <c r="J13" s="17" t="s">
        <v>7</v>
      </c>
      <c r="K13" s="17">
        <v>1</v>
      </c>
      <c r="L13" s="51">
        <v>1</v>
      </c>
      <c r="M13" s="51">
        <v>1</v>
      </c>
      <c r="N13" s="90">
        <v>1</v>
      </c>
      <c r="O13" s="89">
        <v>1</v>
      </c>
      <c r="P13" s="51">
        <v>1</v>
      </c>
      <c r="Q13" s="51">
        <v>1</v>
      </c>
      <c r="R13" s="51">
        <v>1</v>
      </c>
      <c r="S13" s="51">
        <v>1</v>
      </c>
      <c r="T13" s="51">
        <v>1</v>
      </c>
      <c r="U13" s="51">
        <v>1</v>
      </c>
      <c r="V13" s="51">
        <v>1</v>
      </c>
      <c r="W13" s="90">
        <v>1</v>
      </c>
      <c r="X13" s="51">
        <v>1</v>
      </c>
      <c r="Y13" s="51">
        <v>1</v>
      </c>
      <c r="Z13" s="51">
        <v>1</v>
      </c>
      <c r="AA13" s="51">
        <v>1</v>
      </c>
      <c r="AB13" s="51">
        <v>1</v>
      </c>
      <c r="AC13" s="51">
        <v>1</v>
      </c>
      <c r="AD13" s="51">
        <v>1</v>
      </c>
      <c r="AE13" s="51">
        <v>1</v>
      </c>
      <c r="AF13" s="51">
        <v>1</v>
      </c>
      <c r="AG13" s="108">
        <f t="shared" si="0"/>
        <v>100</v>
      </c>
      <c r="AH13" s="105">
        <f>SUM(F13:N13)*100/AH4</f>
        <v>66.66666666666667</v>
      </c>
      <c r="AI13" s="105">
        <f>SUM(O13:W13)*100/AI4</f>
        <v>100</v>
      </c>
      <c r="AJ13" s="113">
        <f>SUM(X13:AF13)*100/AJ4</f>
        <v>100</v>
      </c>
      <c r="AK13" s="111">
        <f t="shared" si="2"/>
        <v>24</v>
      </c>
      <c r="AL13" s="18">
        <f t="shared" si="1"/>
        <v>88.88888888888889</v>
      </c>
      <c r="AN13" s="4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I13" s="2"/>
      <c r="BJ13" s="2"/>
      <c r="BK13" s="2"/>
    </row>
    <row r="14" spans="1:63" ht="13.5">
      <c r="A14" s="43">
        <f t="shared" si="3"/>
        <v>9</v>
      </c>
      <c r="B14" s="42" t="s">
        <v>41</v>
      </c>
      <c r="C14" s="41" t="s">
        <v>29</v>
      </c>
      <c r="D14" s="39" t="s">
        <v>33</v>
      </c>
      <c r="E14" s="41" t="s">
        <v>86</v>
      </c>
      <c r="F14" s="91">
        <v>1</v>
      </c>
      <c r="G14" s="17" t="s">
        <v>7</v>
      </c>
      <c r="H14" s="17">
        <v>1</v>
      </c>
      <c r="I14" s="17">
        <v>1</v>
      </c>
      <c r="J14" s="17">
        <v>1</v>
      </c>
      <c r="K14" s="17">
        <v>1</v>
      </c>
      <c r="L14" s="51">
        <v>1</v>
      </c>
      <c r="M14" s="51">
        <v>1</v>
      </c>
      <c r="N14" s="90">
        <v>1</v>
      </c>
      <c r="O14" s="89">
        <v>1</v>
      </c>
      <c r="P14" s="51">
        <v>1</v>
      </c>
      <c r="Q14" s="51">
        <v>1</v>
      </c>
      <c r="R14" s="51">
        <v>1</v>
      </c>
      <c r="S14" s="51" t="s">
        <v>7</v>
      </c>
      <c r="T14" s="51">
        <v>1</v>
      </c>
      <c r="U14" s="51">
        <v>1</v>
      </c>
      <c r="V14" s="51">
        <v>1</v>
      </c>
      <c r="W14" s="90">
        <v>1</v>
      </c>
      <c r="X14" s="51">
        <v>1</v>
      </c>
      <c r="Y14" s="51">
        <v>1</v>
      </c>
      <c r="Z14" s="51">
        <v>1</v>
      </c>
      <c r="AA14" s="51">
        <v>1</v>
      </c>
      <c r="AB14" s="51">
        <v>1</v>
      </c>
      <c r="AC14" s="51">
        <v>1</v>
      </c>
      <c r="AD14" s="51">
        <v>1</v>
      </c>
      <c r="AE14" s="51">
        <v>1</v>
      </c>
      <c r="AF14" s="51">
        <v>1</v>
      </c>
      <c r="AG14" s="108">
        <f t="shared" si="0"/>
        <v>100</v>
      </c>
      <c r="AH14" s="105">
        <f>SUM(F14:N14)*100/AH4</f>
        <v>88.88888888888889</v>
      </c>
      <c r="AI14" s="105">
        <f>SUM(O14:W14)*100/AI4</f>
        <v>88.88888888888889</v>
      </c>
      <c r="AJ14" s="113">
        <f>SUM(X14:AF14)*100/AJ4</f>
        <v>100</v>
      </c>
      <c r="AK14" s="111">
        <f t="shared" si="2"/>
        <v>25</v>
      </c>
      <c r="AL14" s="18">
        <f t="shared" si="1"/>
        <v>92.5925925925926</v>
      </c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I14" s="2"/>
      <c r="BJ14" s="2"/>
      <c r="BK14" s="2"/>
    </row>
    <row r="15" spans="1:63" ht="13.5">
      <c r="A15" s="43">
        <f t="shared" si="3"/>
        <v>10</v>
      </c>
      <c r="B15" s="42" t="s">
        <v>42</v>
      </c>
      <c r="C15" s="41" t="s">
        <v>26</v>
      </c>
      <c r="D15" s="39" t="s">
        <v>33</v>
      </c>
      <c r="E15" s="41" t="s">
        <v>83</v>
      </c>
      <c r="F15" s="91">
        <v>1</v>
      </c>
      <c r="G15" s="17">
        <v>1</v>
      </c>
      <c r="H15" s="17">
        <v>1</v>
      </c>
      <c r="I15" s="17">
        <v>1</v>
      </c>
      <c r="J15" s="17">
        <v>1</v>
      </c>
      <c r="K15" s="17">
        <v>1</v>
      </c>
      <c r="L15" s="51">
        <v>1</v>
      </c>
      <c r="M15" s="51">
        <v>1</v>
      </c>
      <c r="N15" s="90" t="s">
        <v>7</v>
      </c>
      <c r="O15" s="89" t="s">
        <v>7</v>
      </c>
      <c r="P15" s="51">
        <v>1</v>
      </c>
      <c r="Q15" s="51">
        <v>1</v>
      </c>
      <c r="R15" s="51">
        <v>1</v>
      </c>
      <c r="S15" s="51">
        <v>1</v>
      </c>
      <c r="T15" s="51">
        <v>1</v>
      </c>
      <c r="U15" s="51">
        <v>1</v>
      </c>
      <c r="V15" s="51">
        <v>1</v>
      </c>
      <c r="W15" s="90">
        <v>1</v>
      </c>
      <c r="X15" s="51">
        <v>1</v>
      </c>
      <c r="Y15" s="51">
        <v>1</v>
      </c>
      <c r="Z15" s="51">
        <v>1</v>
      </c>
      <c r="AA15" s="51">
        <v>1</v>
      </c>
      <c r="AB15" s="51">
        <v>1</v>
      </c>
      <c r="AC15" s="51">
        <v>1</v>
      </c>
      <c r="AD15" s="51">
        <v>1</v>
      </c>
      <c r="AE15" s="51">
        <v>1</v>
      </c>
      <c r="AF15" s="51">
        <v>1</v>
      </c>
      <c r="AG15" s="108">
        <f t="shared" si="0"/>
        <v>100</v>
      </c>
      <c r="AH15" s="105">
        <f>SUM(F15:N15)*100/AH4</f>
        <v>88.88888888888889</v>
      </c>
      <c r="AI15" s="105">
        <f>SUM(O15:W15)*100/AI4</f>
        <v>88.88888888888889</v>
      </c>
      <c r="AJ15" s="113">
        <f>SUM(X15:AF15)*100/AJ4</f>
        <v>100</v>
      </c>
      <c r="AK15" s="111">
        <f t="shared" si="2"/>
        <v>25</v>
      </c>
      <c r="AL15" s="18">
        <f t="shared" si="1"/>
        <v>92.5925925925926</v>
      </c>
      <c r="AN15" s="5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I15" s="2"/>
      <c r="BJ15" s="2"/>
      <c r="BK15" s="2"/>
    </row>
    <row r="16" spans="1:63" ht="13.5">
      <c r="A16" s="43">
        <f t="shared" si="3"/>
        <v>11</v>
      </c>
      <c r="B16" s="42" t="s">
        <v>45</v>
      </c>
      <c r="C16" s="41" t="s">
        <v>44</v>
      </c>
      <c r="D16" s="39" t="s">
        <v>43</v>
      </c>
      <c r="E16" s="41" t="s">
        <v>83</v>
      </c>
      <c r="F16" s="91">
        <v>1</v>
      </c>
      <c r="G16" s="17" t="s">
        <v>7</v>
      </c>
      <c r="H16" s="17">
        <v>1</v>
      </c>
      <c r="I16" s="17">
        <v>1</v>
      </c>
      <c r="J16" s="17">
        <v>1</v>
      </c>
      <c r="K16" s="17">
        <v>1</v>
      </c>
      <c r="L16" s="51">
        <v>1</v>
      </c>
      <c r="M16" s="51" t="s">
        <v>7</v>
      </c>
      <c r="N16" s="90">
        <v>1</v>
      </c>
      <c r="O16" s="89" t="s">
        <v>7</v>
      </c>
      <c r="P16" s="51">
        <v>1</v>
      </c>
      <c r="Q16" s="51">
        <v>1</v>
      </c>
      <c r="R16" s="51">
        <v>1</v>
      </c>
      <c r="S16" s="51">
        <v>1</v>
      </c>
      <c r="T16" s="51" t="s">
        <v>7</v>
      </c>
      <c r="U16" s="51">
        <v>1</v>
      </c>
      <c r="V16" s="51">
        <v>1</v>
      </c>
      <c r="W16" s="90">
        <v>1</v>
      </c>
      <c r="X16" s="51" t="s">
        <v>7</v>
      </c>
      <c r="Y16" s="51">
        <v>1</v>
      </c>
      <c r="Z16" s="51" t="s">
        <v>7</v>
      </c>
      <c r="AA16" s="51" t="s">
        <v>7</v>
      </c>
      <c r="AB16" s="51">
        <v>1</v>
      </c>
      <c r="AC16" s="51" t="s">
        <v>7</v>
      </c>
      <c r="AD16" s="51">
        <v>0</v>
      </c>
      <c r="AE16" s="51">
        <v>1</v>
      </c>
      <c r="AF16" s="51">
        <v>1</v>
      </c>
      <c r="AG16" s="108">
        <f t="shared" si="0"/>
        <v>58.333333333333336</v>
      </c>
      <c r="AH16" s="105">
        <f>SUM(F16:N16)*100/AH4</f>
        <v>77.77777777777777</v>
      </c>
      <c r="AI16" s="105">
        <f>SUM(O16:W16)*100/AI4</f>
        <v>77.77777777777777</v>
      </c>
      <c r="AJ16" s="115">
        <f>SUM(X16:AF16)*100/AJ4</f>
        <v>44.44444444444444</v>
      </c>
      <c r="AK16" s="111">
        <f t="shared" si="2"/>
        <v>18</v>
      </c>
      <c r="AL16" s="18">
        <f t="shared" si="1"/>
        <v>66.66666666666667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I16" s="2"/>
      <c r="BJ16" s="2"/>
      <c r="BK16" s="2"/>
    </row>
    <row r="17" spans="1:63" ht="13.5">
      <c r="A17" s="43">
        <f t="shared" si="3"/>
        <v>12</v>
      </c>
      <c r="B17" s="42" t="s">
        <v>47</v>
      </c>
      <c r="C17" s="41" t="s">
        <v>46</v>
      </c>
      <c r="D17" s="39" t="s">
        <v>36</v>
      </c>
      <c r="E17" s="41" t="s">
        <v>84</v>
      </c>
      <c r="F17" s="91">
        <v>1</v>
      </c>
      <c r="G17" s="17">
        <v>1</v>
      </c>
      <c r="H17" s="17" t="s">
        <v>7</v>
      </c>
      <c r="I17" s="17">
        <v>1</v>
      </c>
      <c r="J17" s="17">
        <v>1</v>
      </c>
      <c r="K17" s="17">
        <v>1</v>
      </c>
      <c r="L17" s="51">
        <v>1</v>
      </c>
      <c r="M17" s="51" t="s">
        <v>7</v>
      </c>
      <c r="N17" s="90">
        <v>1</v>
      </c>
      <c r="O17" s="89">
        <v>1</v>
      </c>
      <c r="P17" s="51">
        <v>1</v>
      </c>
      <c r="Q17" s="51">
        <v>1</v>
      </c>
      <c r="R17" s="51">
        <v>1</v>
      </c>
      <c r="S17" s="51">
        <v>0</v>
      </c>
      <c r="T17" s="51">
        <v>1</v>
      </c>
      <c r="U17" s="51">
        <v>1</v>
      </c>
      <c r="V17" s="51" t="s">
        <v>7</v>
      </c>
      <c r="W17" s="90">
        <v>1</v>
      </c>
      <c r="X17" s="51">
        <v>1</v>
      </c>
      <c r="Y17" s="51">
        <v>1</v>
      </c>
      <c r="Z17" s="51">
        <v>0</v>
      </c>
      <c r="AA17" s="51">
        <v>1</v>
      </c>
      <c r="AB17" s="51">
        <v>1</v>
      </c>
      <c r="AC17" s="51">
        <v>1</v>
      </c>
      <c r="AD17" s="51">
        <v>1</v>
      </c>
      <c r="AE17" s="51">
        <v>1</v>
      </c>
      <c r="AF17" s="51">
        <v>1</v>
      </c>
      <c r="AG17" s="108">
        <f t="shared" si="0"/>
        <v>83.33333333333333</v>
      </c>
      <c r="AH17" s="105">
        <f>SUM(F17:N17)*100/AH4</f>
        <v>77.77777777777777</v>
      </c>
      <c r="AI17" s="105">
        <f>SUM(O17:W17)*100/AI4</f>
        <v>77.77777777777777</v>
      </c>
      <c r="AJ17" s="113">
        <f>SUM(X17:AF17)*100/AJ4</f>
        <v>88.88888888888889</v>
      </c>
      <c r="AK17" s="111">
        <f t="shared" si="2"/>
        <v>22</v>
      </c>
      <c r="AL17" s="18">
        <f t="shared" si="1"/>
        <v>81.48148148148148</v>
      </c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I17" s="2"/>
      <c r="BJ17" s="2"/>
      <c r="BK17" s="2"/>
    </row>
    <row r="18" spans="1:63" ht="13.5">
      <c r="A18" s="43">
        <f t="shared" si="3"/>
        <v>13</v>
      </c>
      <c r="B18" s="42" t="s">
        <v>49</v>
      </c>
      <c r="C18" s="41" t="s">
        <v>48</v>
      </c>
      <c r="D18" s="39" t="s">
        <v>36</v>
      </c>
      <c r="E18" s="41" t="s">
        <v>89</v>
      </c>
      <c r="F18" s="91">
        <v>1</v>
      </c>
      <c r="G18" s="17">
        <v>1</v>
      </c>
      <c r="H18" s="17">
        <v>1</v>
      </c>
      <c r="I18" s="17" t="s">
        <v>7</v>
      </c>
      <c r="J18" s="17" t="s">
        <v>7</v>
      </c>
      <c r="K18" s="17" t="s">
        <v>7</v>
      </c>
      <c r="L18" s="51">
        <v>1</v>
      </c>
      <c r="M18" s="51" t="s">
        <v>7</v>
      </c>
      <c r="N18" s="90" t="s">
        <v>7</v>
      </c>
      <c r="O18" s="89">
        <v>1</v>
      </c>
      <c r="P18" s="51">
        <v>1</v>
      </c>
      <c r="Q18" s="51">
        <v>0</v>
      </c>
      <c r="R18" s="51">
        <v>1</v>
      </c>
      <c r="S18" s="51">
        <v>1</v>
      </c>
      <c r="T18" s="51">
        <v>0</v>
      </c>
      <c r="U18" s="51" t="s">
        <v>7</v>
      </c>
      <c r="V18" s="51">
        <v>1</v>
      </c>
      <c r="W18" s="90">
        <v>1</v>
      </c>
      <c r="X18" s="51">
        <v>1</v>
      </c>
      <c r="Y18" s="51">
        <v>1</v>
      </c>
      <c r="Z18" s="51">
        <v>1</v>
      </c>
      <c r="AA18" s="51" t="s">
        <v>7</v>
      </c>
      <c r="AB18" s="51">
        <v>1</v>
      </c>
      <c r="AC18" s="51" t="s">
        <v>7</v>
      </c>
      <c r="AD18" s="51">
        <v>0</v>
      </c>
      <c r="AE18" s="51">
        <v>1</v>
      </c>
      <c r="AF18" s="51" t="s">
        <v>7</v>
      </c>
      <c r="AG18" s="108">
        <f t="shared" si="0"/>
        <v>58.333333333333336</v>
      </c>
      <c r="AH18" s="106">
        <f>SUM(F18:N18)*100/AH4</f>
        <v>44.44444444444444</v>
      </c>
      <c r="AI18" s="105">
        <f>SUM(O18:W18)*100/AI4</f>
        <v>66.66666666666667</v>
      </c>
      <c r="AJ18" s="113">
        <f>SUM(X18:AF18)*100/AJ4</f>
        <v>55.55555555555556</v>
      </c>
      <c r="AK18" s="111">
        <f t="shared" si="2"/>
        <v>15</v>
      </c>
      <c r="AL18" s="18">
        <f t="shared" si="1"/>
        <v>55.55555555555556</v>
      </c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I18" s="2"/>
      <c r="BJ18" s="2"/>
      <c r="BK18" s="2"/>
    </row>
    <row r="19" spans="1:63" ht="13.5">
      <c r="A19" s="43">
        <f t="shared" si="3"/>
        <v>14</v>
      </c>
      <c r="B19" s="42" t="s">
        <v>52</v>
      </c>
      <c r="C19" s="41" t="s">
        <v>51</v>
      </c>
      <c r="D19" s="39" t="s">
        <v>50</v>
      </c>
      <c r="E19" s="41" t="s">
        <v>90</v>
      </c>
      <c r="F19" s="91">
        <v>1</v>
      </c>
      <c r="G19" s="17">
        <v>1</v>
      </c>
      <c r="H19" s="17">
        <v>1</v>
      </c>
      <c r="I19" s="17">
        <v>1</v>
      </c>
      <c r="J19" s="17">
        <v>1</v>
      </c>
      <c r="K19" s="17">
        <v>1</v>
      </c>
      <c r="L19" s="51">
        <v>1</v>
      </c>
      <c r="M19" s="51">
        <v>1</v>
      </c>
      <c r="N19" s="90">
        <v>1</v>
      </c>
      <c r="O19" s="89">
        <v>1</v>
      </c>
      <c r="P19" s="51">
        <v>1</v>
      </c>
      <c r="Q19" s="51">
        <v>1</v>
      </c>
      <c r="R19" s="51">
        <v>1</v>
      </c>
      <c r="S19" s="51">
        <v>1</v>
      </c>
      <c r="T19" s="51">
        <v>1</v>
      </c>
      <c r="U19" s="51">
        <v>1</v>
      </c>
      <c r="V19" s="51">
        <v>1</v>
      </c>
      <c r="W19" s="90">
        <v>1</v>
      </c>
      <c r="X19" s="51">
        <v>1</v>
      </c>
      <c r="Y19" s="51">
        <v>1</v>
      </c>
      <c r="Z19" s="51">
        <v>1</v>
      </c>
      <c r="AA19" s="51">
        <v>1</v>
      </c>
      <c r="AB19" s="51">
        <v>1</v>
      </c>
      <c r="AC19" s="51">
        <v>1</v>
      </c>
      <c r="AD19" s="51">
        <v>1</v>
      </c>
      <c r="AE19" s="51">
        <v>1</v>
      </c>
      <c r="AF19" s="51">
        <v>1</v>
      </c>
      <c r="AG19" s="108">
        <f t="shared" si="0"/>
        <v>100</v>
      </c>
      <c r="AH19" s="105">
        <f>SUM(F19:N19)*100/AH4</f>
        <v>100</v>
      </c>
      <c r="AI19" s="105">
        <f>SUM(O19:W19)*100/AI4</f>
        <v>100</v>
      </c>
      <c r="AJ19" s="113">
        <f>SUM(X19:AF19)*100/AJ4</f>
        <v>100</v>
      </c>
      <c r="AK19" s="111">
        <f t="shared" si="2"/>
        <v>27</v>
      </c>
      <c r="AL19" s="18">
        <f t="shared" si="1"/>
        <v>100</v>
      </c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I19" s="2"/>
      <c r="BJ19" s="2"/>
      <c r="BK19" s="2"/>
    </row>
    <row r="20" spans="1:63" ht="13.5">
      <c r="A20" s="43">
        <f t="shared" si="3"/>
        <v>15</v>
      </c>
      <c r="B20" s="42" t="s">
        <v>54</v>
      </c>
      <c r="C20" s="41" t="s">
        <v>34</v>
      </c>
      <c r="D20" s="39" t="s">
        <v>53</v>
      </c>
      <c r="E20" s="41" t="s">
        <v>86</v>
      </c>
      <c r="F20" s="91">
        <v>1</v>
      </c>
      <c r="G20" s="17">
        <v>1</v>
      </c>
      <c r="H20" s="17">
        <v>1</v>
      </c>
      <c r="I20" s="17" t="s">
        <v>7</v>
      </c>
      <c r="J20" s="17" t="s">
        <v>7</v>
      </c>
      <c r="K20" s="17" t="s">
        <v>7</v>
      </c>
      <c r="L20" s="51">
        <v>1</v>
      </c>
      <c r="M20" s="51">
        <v>1</v>
      </c>
      <c r="N20" s="90">
        <v>1</v>
      </c>
      <c r="O20" s="89">
        <v>1</v>
      </c>
      <c r="P20" s="51">
        <v>1</v>
      </c>
      <c r="Q20" s="51">
        <v>1</v>
      </c>
      <c r="R20" s="51">
        <v>1</v>
      </c>
      <c r="S20" s="51">
        <v>1</v>
      </c>
      <c r="T20" s="51">
        <v>1</v>
      </c>
      <c r="U20" s="51" t="s">
        <v>7</v>
      </c>
      <c r="V20" s="51">
        <v>1</v>
      </c>
      <c r="W20" s="90">
        <v>1</v>
      </c>
      <c r="X20" s="51">
        <v>1</v>
      </c>
      <c r="Y20" s="51">
        <v>1</v>
      </c>
      <c r="Z20" s="51" t="s">
        <v>7</v>
      </c>
      <c r="AA20" s="51" t="s">
        <v>7</v>
      </c>
      <c r="AB20" s="51">
        <v>1</v>
      </c>
      <c r="AC20" s="51">
        <v>1</v>
      </c>
      <c r="AD20" s="51">
        <v>1</v>
      </c>
      <c r="AE20" s="51">
        <v>1</v>
      </c>
      <c r="AF20" s="51">
        <v>1</v>
      </c>
      <c r="AG20" s="108">
        <f t="shared" si="0"/>
        <v>75</v>
      </c>
      <c r="AH20" s="105">
        <f>SUM(F20:N20)*100/AH4</f>
        <v>66.66666666666667</v>
      </c>
      <c r="AI20" s="105">
        <f>SUM(O20:W20)*100/AI4</f>
        <v>88.88888888888889</v>
      </c>
      <c r="AJ20" s="113">
        <f>SUM(X20:AF20)*100/AJ4</f>
        <v>77.77777777777777</v>
      </c>
      <c r="AK20" s="111">
        <f t="shared" si="2"/>
        <v>21</v>
      </c>
      <c r="AL20" s="18">
        <f t="shared" si="1"/>
        <v>77.77777777777777</v>
      </c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I20" s="2"/>
      <c r="BJ20" s="2"/>
      <c r="BK20" s="2"/>
    </row>
    <row r="21" spans="1:63" ht="13.5">
      <c r="A21" s="43">
        <f t="shared" si="3"/>
        <v>16</v>
      </c>
      <c r="B21" s="42" t="s">
        <v>55</v>
      </c>
      <c r="C21" s="41" t="s">
        <v>44</v>
      </c>
      <c r="D21" s="39" t="s">
        <v>33</v>
      </c>
      <c r="E21" s="41" t="s">
        <v>86</v>
      </c>
      <c r="F21" s="91">
        <v>1</v>
      </c>
      <c r="G21" s="17">
        <v>1</v>
      </c>
      <c r="H21" s="17">
        <v>1</v>
      </c>
      <c r="I21" s="17">
        <v>1</v>
      </c>
      <c r="J21" s="17" t="s">
        <v>7</v>
      </c>
      <c r="K21" s="17">
        <v>1</v>
      </c>
      <c r="L21" s="51">
        <v>1</v>
      </c>
      <c r="M21" s="51">
        <v>1</v>
      </c>
      <c r="N21" s="90">
        <v>1</v>
      </c>
      <c r="O21" s="89">
        <v>0</v>
      </c>
      <c r="P21" s="51">
        <v>1</v>
      </c>
      <c r="Q21" s="51">
        <v>1</v>
      </c>
      <c r="R21" s="51">
        <v>0</v>
      </c>
      <c r="S21" s="51">
        <v>0</v>
      </c>
      <c r="T21" s="51">
        <v>1</v>
      </c>
      <c r="U21" s="51">
        <v>1</v>
      </c>
      <c r="V21" s="51">
        <v>1</v>
      </c>
      <c r="W21" s="90">
        <v>1</v>
      </c>
      <c r="X21" s="51">
        <v>1</v>
      </c>
      <c r="Y21" s="51">
        <v>0</v>
      </c>
      <c r="Z21" s="51">
        <v>0</v>
      </c>
      <c r="AA21" s="51" t="s">
        <v>7</v>
      </c>
      <c r="AB21" s="51">
        <v>1</v>
      </c>
      <c r="AC21" s="51">
        <v>0</v>
      </c>
      <c r="AD21" s="51">
        <v>0</v>
      </c>
      <c r="AE21" s="51">
        <v>1</v>
      </c>
      <c r="AF21" s="51">
        <v>1</v>
      </c>
      <c r="AG21" s="108">
        <f t="shared" si="0"/>
        <v>58.333333333333336</v>
      </c>
      <c r="AH21" s="105">
        <f>SUM(F21:N21)*100/AH4</f>
        <v>88.88888888888889</v>
      </c>
      <c r="AI21" s="105">
        <f>SUM(O21:W21)*100/AI4</f>
        <v>66.66666666666667</v>
      </c>
      <c r="AJ21" s="115">
        <f>SUM(X21:AF21)*100/AJ4</f>
        <v>44.44444444444444</v>
      </c>
      <c r="AK21" s="111">
        <f t="shared" si="2"/>
        <v>18</v>
      </c>
      <c r="AL21" s="18">
        <f t="shared" si="1"/>
        <v>66.66666666666667</v>
      </c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I21" s="2"/>
      <c r="BJ21" s="2"/>
      <c r="BK21" s="2"/>
    </row>
    <row r="22" spans="1:63" ht="13.5">
      <c r="A22" s="43">
        <f t="shared" si="3"/>
        <v>17</v>
      </c>
      <c r="B22" s="42" t="s">
        <v>57</v>
      </c>
      <c r="C22" s="41" t="s">
        <v>56</v>
      </c>
      <c r="D22" s="39" t="s">
        <v>36</v>
      </c>
      <c r="E22" s="41" t="s">
        <v>84</v>
      </c>
      <c r="F22" s="91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51">
        <v>1</v>
      </c>
      <c r="M22" s="51">
        <v>1</v>
      </c>
      <c r="N22" s="90" t="s">
        <v>7</v>
      </c>
      <c r="O22" s="89">
        <v>1</v>
      </c>
      <c r="P22" s="51">
        <v>1</v>
      </c>
      <c r="Q22" s="51">
        <v>1</v>
      </c>
      <c r="R22" s="51">
        <v>1</v>
      </c>
      <c r="S22" s="51">
        <v>1</v>
      </c>
      <c r="T22" s="51">
        <v>1</v>
      </c>
      <c r="U22" s="51" t="s">
        <v>7</v>
      </c>
      <c r="V22" s="51" t="s">
        <v>7</v>
      </c>
      <c r="W22" s="90">
        <v>1</v>
      </c>
      <c r="X22" s="51">
        <v>1</v>
      </c>
      <c r="Y22" s="51" t="s">
        <v>7</v>
      </c>
      <c r="Z22" s="51">
        <v>1</v>
      </c>
      <c r="AA22" s="51" t="s">
        <v>7</v>
      </c>
      <c r="AB22" s="51" t="s">
        <v>7</v>
      </c>
      <c r="AC22" s="51" t="s">
        <v>7</v>
      </c>
      <c r="AD22" s="51">
        <v>1</v>
      </c>
      <c r="AE22" s="51">
        <v>1</v>
      </c>
      <c r="AF22" s="51">
        <v>1</v>
      </c>
      <c r="AG22" s="106">
        <f t="shared" si="0"/>
        <v>50</v>
      </c>
      <c r="AH22" s="105">
        <f>SUM(F22:N22)*100/AH4</f>
        <v>88.88888888888889</v>
      </c>
      <c r="AI22" s="105">
        <f>SUM(O22:W22)*100/AI4</f>
        <v>77.77777777777777</v>
      </c>
      <c r="AJ22" s="115">
        <f>SUM(X22:AF22)*100/AJ4</f>
        <v>55.55555555555556</v>
      </c>
      <c r="AK22" s="111">
        <f t="shared" si="2"/>
        <v>20</v>
      </c>
      <c r="AL22" s="18">
        <f t="shared" si="1"/>
        <v>74.07407407407408</v>
      </c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I22" s="2"/>
      <c r="BJ22" s="2"/>
      <c r="BK22" s="2"/>
    </row>
    <row r="23" spans="1:63" ht="14.25" thickBot="1">
      <c r="A23" s="116">
        <f t="shared" si="3"/>
        <v>18</v>
      </c>
      <c r="B23" s="117" t="s">
        <v>59</v>
      </c>
      <c r="C23" s="118" t="s">
        <v>58</v>
      </c>
      <c r="D23" s="119" t="s">
        <v>33</v>
      </c>
      <c r="E23" s="122" t="s">
        <v>83</v>
      </c>
      <c r="F23" s="123">
        <v>1</v>
      </c>
      <c r="G23" s="124">
        <v>1</v>
      </c>
      <c r="H23" s="124">
        <v>1</v>
      </c>
      <c r="I23" s="124" t="s">
        <v>7</v>
      </c>
      <c r="J23" s="124" t="s">
        <v>7</v>
      </c>
      <c r="K23" s="124">
        <v>1</v>
      </c>
      <c r="L23" s="124">
        <v>1</v>
      </c>
      <c r="M23" s="124">
        <v>1</v>
      </c>
      <c r="N23" s="92">
        <v>1</v>
      </c>
      <c r="O23" s="123">
        <v>1</v>
      </c>
      <c r="P23" s="124">
        <v>1</v>
      </c>
      <c r="Q23" s="124" t="s">
        <v>7</v>
      </c>
      <c r="R23" s="124">
        <v>1</v>
      </c>
      <c r="S23" s="124">
        <v>0</v>
      </c>
      <c r="T23" s="124">
        <v>1</v>
      </c>
      <c r="U23" s="124">
        <v>1</v>
      </c>
      <c r="V23" s="124">
        <v>0</v>
      </c>
      <c r="W23" s="92">
        <v>1</v>
      </c>
      <c r="X23" s="124">
        <v>1</v>
      </c>
      <c r="Y23" s="124">
        <v>1</v>
      </c>
      <c r="Z23" s="124">
        <v>1</v>
      </c>
      <c r="AA23" s="124">
        <v>1</v>
      </c>
      <c r="AB23" s="124">
        <v>1</v>
      </c>
      <c r="AC23" s="124">
        <v>1</v>
      </c>
      <c r="AD23" s="124">
        <v>1</v>
      </c>
      <c r="AE23" s="124">
        <v>1</v>
      </c>
      <c r="AF23" s="124">
        <v>1</v>
      </c>
      <c r="AG23" s="125">
        <f t="shared" si="0"/>
        <v>91.66666666666667</v>
      </c>
      <c r="AH23" s="126">
        <f>SUM(F23:N23)*100/AH4</f>
        <v>77.77777777777777</v>
      </c>
      <c r="AI23" s="126">
        <f>SUM(O23:W23)*100/AI4</f>
        <v>66.66666666666667</v>
      </c>
      <c r="AJ23" s="127">
        <f>SUM(X23:AF23)*100/AJ4</f>
        <v>100</v>
      </c>
      <c r="AK23" s="128">
        <f t="shared" si="2"/>
        <v>22</v>
      </c>
      <c r="AL23" s="129">
        <f t="shared" si="1"/>
        <v>81.48148148148148</v>
      </c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I23" s="2"/>
      <c r="BJ23" s="2"/>
      <c r="BK23" s="2"/>
    </row>
    <row r="24" spans="1:63" ht="15" thickBot="1" thickTop="1">
      <c r="A24" s="64"/>
      <c r="B24" s="64"/>
      <c r="C24" s="64"/>
      <c r="D24" s="13"/>
      <c r="E24" s="13"/>
      <c r="F24" s="120"/>
      <c r="G24" s="101"/>
      <c r="H24" s="101"/>
      <c r="I24" s="101"/>
      <c r="J24" s="101"/>
      <c r="K24" s="101"/>
      <c r="L24" s="101"/>
      <c r="M24" s="101"/>
      <c r="N24" s="121"/>
      <c r="O24" s="120"/>
      <c r="P24" s="101"/>
      <c r="Q24" s="101"/>
      <c r="R24" s="101"/>
      <c r="S24" s="101"/>
      <c r="T24" s="101"/>
      <c r="U24" s="101"/>
      <c r="V24" s="101"/>
      <c r="W24" s="12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64"/>
      <c r="AL24" s="65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I24" s="2"/>
      <c r="BJ24" s="2"/>
      <c r="BK24" s="2"/>
    </row>
    <row r="25" spans="1:63" ht="19.5" customHeight="1" thickBot="1" thickTop="1">
      <c r="A25" s="71" t="s">
        <v>8</v>
      </c>
      <c r="B25" s="72"/>
      <c r="C25" s="72"/>
      <c r="D25" s="76"/>
      <c r="E25" s="76"/>
      <c r="F25" s="87"/>
      <c r="G25" s="74"/>
      <c r="H25" s="74"/>
      <c r="I25" s="74"/>
      <c r="J25" s="74"/>
      <c r="K25" s="74"/>
      <c r="L25" s="74"/>
      <c r="M25" s="74"/>
      <c r="N25" s="88"/>
      <c r="O25" s="87"/>
      <c r="P25" s="74"/>
      <c r="Q25" s="74"/>
      <c r="R25" s="74"/>
      <c r="S25" s="74"/>
      <c r="T25" s="74"/>
      <c r="U25" s="74"/>
      <c r="V25" s="74"/>
      <c r="W25" s="88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5"/>
      <c r="AL25" s="77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I25" s="2"/>
      <c r="BJ25" s="2"/>
      <c r="BK25" s="2"/>
    </row>
    <row r="26" spans="1:63" ht="14.25" thickTop="1">
      <c r="A26" s="45">
        <f>A23+1</f>
        <v>19</v>
      </c>
      <c r="B26" s="46" t="s">
        <v>60</v>
      </c>
      <c r="C26" s="47" t="s">
        <v>71</v>
      </c>
      <c r="D26" s="48" t="s">
        <v>28</v>
      </c>
      <c r="E26" s="47" t="s">
        <v>88</v>
      </c>
      <c r="F26" s="89">
        <v>1</v>
      </c>
      <c r="G26" s="20" t="s">
        <v>7</v>
      </c>
      <c r="H26" s="20">
        <v>1</v>
      </c>
      <c r="I26" s="20">
        <v>1</v>
      </c>
      <c r="J26" s="20">
        <v>1</v>
      </c>
      <c r="K26" s="20">
        <v>1</v>
      </c>
      <c r="L26" s="20">
        <v>1</v>
      </c>
      <c r="M26" s="20">
        <v>1</v>
      </c>
      <c r="N26" s="93">
        <v>1</v>
      </c>
      <c r="O26" s="89">
        <v>1</v>
      </c>
      <c r="P26" s="20">
        <v>1</v>
      </c>
      <c r="Q26" s="20">
        <v>1</v>
      </c>
      <c r="R26" s="20">
        <v>1</v>
      </c>
      <c r="S26" s="20">
        <v>1</v>
      </c>
      <c r="T26" s="20" t="s">
        <v>98</v>
      </c>
      <c r="U26" s="20" t="s">
        <v>98</v>
      </c>
      <c r="V26" s="20" t="s">
        <v>98</v>
      </c>
      <c r="W26" s="93" t="s">
        <v>98</v>
      </c>
      <c r="X26" s="51" t="s">
        <v>98</v>
      </c>
      <c r="Y26" s="20" t="s">
        <v>98</v>
      </c>
      <c r="Z26" s="20" t="s">
        <v>98</v>
      </c>
      <c r="AA26" s="20" t="s">
        <v>98</v>
      </c>
      <c r="AB26" s="20" t="s">
        <v>98</v>
      </c>
      <c r="AC26" s="20" t="s">
        <v>98</v>
      </c>
      <c r="AD26" s="20" t="s">
        <v>98</v>
      </c>
      <c r="AE26" s="20" t="s">
        <v>98</v>
      </c>
      <c r="AF26" s="20" t="s">
        <v>98</v>
      </c>
      <c r="AG26" s="108"/>
      <c r="AH26" s="105">
        <f>SUM(F26:N26)*100/AH4</f>
        <v>88.88888888888889</v>
      </c>
      <c r="AI26" s="105">
        <f>SUM(O26:W26)*100/(AI4-4)</f>
        <v>100</v>
      </c>
      <c r="AJ26" s="105"/>
      <c r="AK26" s="15">
        <f>SUM(F26:S26)</f>
        <v>13</v>
      </c>
      <c r="AL26" s="38">
        <f>AK26*100/(14)</f>
        <v>92.85714285714286</v>
      </c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I26" s="2"/>
      <c r="BJ26" s="2"/>
      <c r="BK26" s="2"/>
    </row>
    <row r="27" spans="1:63" ht="13.5">
      <c r="A27" s="40">
        <f>A26+1</f>
        <v>20</v>
      </c>
      <c r="B27" s="44" t="s">
        <v>61</v>
      </c>
      <c r="C27" s="41" t="s">
        <v>72</v>
      </c>
      <c r="D27" s="39" t="s">
        <v>28</v>
      </c>
      <c r="E27" s="41" t="s">
        <v>97</v>
      </c>
      <c r="F27" s="91">
        <v>1</v>
      </c>
      <c r="G27" s="19">
        <v>1</v>
      </c>
      <c r="H27" s="19">
        <v>1</v>
      </c>
      <c r="I27" s="19">
        <v>1</v>
      </c>
      <c r="J27" s="19">
        <v>1</v>
      </c>
      <c r="K27" s="19">
        <v>1</v>
      </c>
      <c r="L27" s="20">
        <v>1</v>
      </c>
      <c r="M27" s="20">
        <v>1</v>
      </c>
      <c r="N27" s="93">
        <v>1</v>
      </c>
      <c r="O27" s="89">
        <v>1</v>
      </c>
      <c r="P27" s="20">
        <v>1</v>
      </c>
      <c r="Q27" s="20">
        <v>1</v>
      </c>
      <c r="R27" s="20">
        <v>1</v>
      </c>
      <c r="S27" s="20">
        <v>1</v>
      </c>
      <c r="T27" s="20">
        <v>1</v>
      </c>
      <c r="U27" s="20">
        <v>1</v>
      </c>
      <c r="V27" s="20">
        <v>1</v>
      </c>
      <c r="W27" s="93">
        <v>1</v>
      </c>
      <c r="X27" s="51">
        <v>1</v>
      </c>
      <c r="Y27" s="20">
        <v>1</v>
      </c>
      <c r="Z27" s="20">
        <v>1</v>
      </c>
      <c r="AA27" s="20">
        <v>1</v>
      </c>
      <c r="AB27" s="20" t="s">
        <v>98</v>
      </c>
      <c r="AC27" s="20" t="s">
        <v>98</v>
      </c>
      <c r="AD27" s="20" t="s">
        <v>98</v>
      </c>
      <c r="AE27" s="20" t="s">
        <v>98</v>
      </c>
      <c r="AF27" s="20" t="s">
        <v>98</v>
      </c>
      <c r="AG27" s="108"/>
      <c r="AH27" s="105">
        <f>SUM(F27:N27)*100/AH4</f>
        <v>100</v>
      </c>
      <c r="AI27" s="105">
        <f>SUM(O27:W27)*100/AI4</f>
        <v>100</v>
      </c>
      <c r="AJ27" s="105">
        <f>SUM(X27:AF27)*100/4</f>
        <v>100</v>
      </c>
      <c r="AK27" s="16">
        <f>SUM(F27:AA27)</f>
        <v>22</v>
      </c>
      <c r="AL27" s="18">
        <f>AK27*100/(22)</f>
        <v>100</v>
      </c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I27" s="2"/>
      <c r="BJ27" s="2"/>
      <c r="BK27" s="2"/>
    </row>
    <row r="28" spans="1:63" ht="13.5">
      <c r="A28" s="40">
        <f aca="true" t="shared" si="4" ref="A28:A37">A27+1</f>
        <v>21</v>
      </c>
      <c r="B28" s="44" t="s">
        <v>62</v>
      </c>
      <c r="C28" s="41" t="s">
        <v>73</v>
      </c>
      <c r="D28" s="39" t="s">
        <v>99</v>
      </c>
      <c r="E28" s="41" t="s">
        <v>89</v>
      </c>
      <c r="F28" s="91">
        <v>1</v>
      </c>
      <c r="G28" s="19">
        <v>1</v>
      </c>
      <c r="H28" s="19">
        <v>1</v>
      </c>
      <c r="I28" s="19">
        <v>1</v>
      </c>
      <c r="J28" s="19" t="s">
        <v>7</v>
      </c>
      <c r="K28" s="19">
        <v>1</v>
      </c>
      <c r="L28" s="20">
        <v>1</v>
      </c>
      <c r="M28" s="20">
        <v>1</v>
      </c>
      <c r="N28" s="93">
        <v>1</v>
      </c>
      <c r="O28" s="89" t="s">
        <v>7</v>
      </c>
      <c r="P28" s="20">
        <v>1</v>
      </c>
      <c r="Q28" s="20">
        <v>1</v>
      </c>
      <c r="R28" s="20">
        <v>1</v>
      </c>
      <c r="S28" s="20">
        <v>1</v>
      </c>
      <c r="T28" s="20">
        <v>1</v>
      </c>
      <c r="U28" s="20">
        <v>1</v>
      </c>
      <c r="V28" s="20">
        <v>1</v>
      </c>
      <c r="W28" s="93" t="s">
        <v>7</v>
      </c>
      <c r="X28" s="51">
        <v>1</v>
      </c>
      <c r="Y28" s="20">
        <v>1</v>
      </c>
      <c r="Z28" s="20" t="s">
        <v>7</v>
      </c>
      <c r="AA28" s="20">
        <v>1</v>
      </c>
      <c r="AB28" s="20">
        <v>1</v>
      </c>
      <c r="AC28" s="20" t="s">
        <v>7</v>
      </c>
      <c r="AD28" s="20">
        <v>1</v>
      </c>
      <c r="AE28" s="20">
        <v>1</v>
      </c>
      <c r="AF28" s="20">
        <v>1</v>
      </c>
      <c r="AG28" s="108">
        <f>SUM(U28:AF28)*100/12</f>
        <v>75</v>
      </c>
      <c r="AH28" s="105">
        <f>SUM(F28:N28)*100/AH4</f>
        <v>88.88888888888889</v>
      </c>
      <c r="AI28" s="105">
        <f>SUM(O28:W28)*100/AI4</f>
        <v>77.77777777777777</v>
      </c>
      <c r="AJ28" s="105">
        <f>SUM(X28:AF28)*100/AJ4</f>
        <v>77.77777777777777</v>
      </c>
      <c r="AK28" s="16">
        <f>SUM(F28:AF28)</f>
        <v>22</v>
      </c>
      <c r="AL28" s="18">
        <f>AK28*100/($AL$2)</f>
        <v>81.48148148148148</v>
      </c>
      <c r="AN28" s="4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I28" s="2"/>
      <c r="BJ28" s="2"/>
      <c r="BK28" s="2"/>
    </row>
    <row r="29" spans="1:63" ht="13.5">
      <c r="A29" s="40">
        <f t="shared" si="4"/>
        <v>22</v>
      </c>
      <c r="B29" s="44" t="s">
        <v>63</v>
      </c>
      <c r="C29" s="41" t="s">
        <v>74</v>
      </c>
      <c r="D29" s="39"/>
      <c r="E29" s="41" t="s">
        <v>88</v>
      </c>
      <c r="F29" s="91">
        <v>0</v>
      </c>
      <c r="G29" s="19">
        <v>1</v>
      </c>
      <c r="H29" s="19">
        <v>1</v>
      </c>
      <c r="I29" s="19">
        <v>1</v>
      </c>
      <c r="J29" s="19">
        <v>1</v>
      </c>
      <c r="K29" s="19">
        <v>0</v>
      </c>
      <c r="L29" s="20">
        <v>1</v>
      </c>
      <c r="M29" s="20" t="s">
        <v>7</v>
      </c>
      <c r="N29" s="93">
        <v>1</v>
      </c>
      <c r="O29" s="89">
        <v>0</v>
      </c>
      <c r="P29" s="20">
        <v>0</v>
      </c>
      <c r="Q29" s="20">
        <v>1</v>
      </c>
      <c r="R29" s="20">
        <v>1</v>
      </c>
      <c r="S29" s="20">
        <v>0</v>
      </c>
      <c r="T29" s="20">
        <v>1</v>
      </c>
      <c r="U29" s="20" t="s">
        <v>7</v>
      </c>
      <c r="V29" s="20">
        <v>0</v>
      </c>
      <c r="W29" s="93">
        <v>0</v>
      </c>
      <c r="X29" s="51" t="s">
        <v>7</v>
      </c>
      <c r="Y29" s="20" t="s">
        <v>98</v>
      </c>
      <c r="Z29" s="20" t="s">
        <v>98</v>
      </c>
      <c r="AA29" s="20" t="s">
        <v>98</v>
      </c>
      <c r="AB29" s="20" t="s">
        <v>98</v>
      </c>
      <c r="AC29" s="20" t="s">
        <v>98</v>
      </c>
      <c r="AD29" s="20" t="s">
        <v>98</v>
      </c>
      <c r="AE29" s="20" t="s">
        <v>98</v>
      </c>
      <c r="AF29" s="20" t="s">
        <v>98</v>
      </c>
      <c r="AG29" s="109">
        <f>SUM(T29:AD29)*100/12</f>
        <v>8.333333333333334</v>
      </c>
      <c r="AH29" s="105">
        <f>SUM(F29:N29)*100/AH4</f>
        <v>66.66666666666667</v>
      </c>
      <c r="AI29" s="106">
        <f>SUM(O29:W29)*100/AI4</f>
        <v>33.333333333333336</v>
      </c>
      <c r="AJ29" s="106">
        <f>SUM(X29:AF29)*100/1</f>
        <v>0</v>
      </c>
      <c r="AK29" s="16">
        <f>SUM(F29:X29)</f>
        <v>9</v>
      </c>
      <c r="AL29" s="18">
        <f>AK29*100/19</f>
        <v>47.36842105263158</v>
      </c>
      <c r="AN29" s="4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I29" s="2"/>
      <c r="BJ29" s="2"/>
      <c r="BK29" s="2"/>
    </row>
    <row r="30" spans="1:63" ht="13.5">
      <c r="A30" s="40">
        <f t="shared" si="4"/>
        <v>23</v>
      </c>
      <c r="B30" s="44" t="s">
        <v>64</v>
      </c>
      <c r="C30" s="41" t="s">
        <v>75</v>
      </c>
      <c r="D30" s="39"/>
      <c r="E30" s="41" t="s">
        <v>88</v>
      </c>
      <c r="F30" s="91">
        <v>1</v>
      </c>
      <c r="G30" s="19">
        <v>1</v>
      </c>
      <c r="H30" s="19">
        <v>1</v>
      </c>
      <c r="I30" s="19" t="s">
        <v>7</v>
      </c>
      <c r="J30" s="19">
        <v>1</v>
      </c>
      <c r="K30" s="19">
        <v>0</v>
      </c>
      <c r="L30" s="20">
        <v>1</v>
      </c>
      <c r="M30" s="20" t="s">
        <v>7</v>
      </c>
      <c r="N30" s="93">
        <v>0</v>
      </c>
      <c r="O30" s="89">
        <v>0</v>
      </c>
      <c r="P30" s="20">
        <v>1</v>
      </c>
      <c r="Q30" s="20">
        <v>0</v>
      </c>
      <c r="R30" s="20">
        <v>1</v>
      </c>
      <c r="S30" s="20">
        <v>0</v>
      </c>
      <c r="T30" s="20">
        <v>0</v>
      </c>
      <c r="U30" s="20">
        <v>0</v>
      </c>
      <c r="V30" s="20">
        <v>0</v>
      </c>
      <c r="W30" s="93">
        <v>0</v>
      </c>
      <c r="X30" s="51">
        <v>1</v>
      </c>
      <c r="Y30" s="20">
        <v>0</v>
      </c>
      <c r="Z30" s="20">
        <v>0</v>
      </c>
      <c r="AA30" s="20">
        <v>0</v>
      </c>
      <c r="AB30" s="20">
        <v>0</v>
      </c>
      <c r="AC30" s="20">
        <v>1</v>
      </c>
      <c r="AD30" s="20">
        <v>0</v>
      </c>
      <c r="AE30" s="20">
        <v>1</v>
      </c>
      <c r="AF30" s="20">
        <v>1</v>
      </c>
      <c r="AG30" s="106">
        <f>SUM(U30:AF30)*100/12</f>
        <v>33.333333333333336</v>
      </c>
      <c r="AH30" s="105">
        <f>SUM(F30:N30)*100/AH4</f>
        <v>55.55555555555556</v>
      </c>
      <c r="AI30" s="106">
        <f>SUM(O30:W30)*100/AI4</f>
        <v>22.22222222222222</v>
      </c>
      <c r="AJ30" s="106">
        <f>SUM(X30:AF30)*100/AJ4</f>
        <v>44.44444444444444</v>
      </c>
      <c r="AK30" s="16">
        <f>SUM(F30:AB30)</f>
        <v>8</v>
      </c>
      <c r="AL30" s="18">
        <f>AK30*100/($AL$2)</f>
        <v>29.62962962962963</v>
      </c>
      <c r="AN30" s="4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I30" s="2"/>
      <c r="BJ30" s="2"/>
      <c r="BK30" s="2"/>
    </row>
    <row r="31" spans="1:63" ht="13.5">
      <c r="A31" s="40">
        <f t="shared" si="4"/>
        <v>24</v>
      </c>
      <c r="B31" s="44" t="s">
        <v>65</v>
      </c>
      <c r="C31" s="41" t="s">
        <v>44</v>
      </c>
      <c r="D31" s="39" t="s">
        <v>81</v>
      </c>
      <c r="E31" s="41" t="s">
        <v>83</v>
      </c>
      <c r="F31" s="91">
        <v>1</v>
      </c>
      <c r="G31" s="19">
        <v>1</v>
      </c>
      <c r="H31" s="19">
        <v>1</v>
      </c>
      <c r="I31" s="19">
        <v>1</v>
      </c>
      <c r="J31" s="19">
        <v>1</v>
      </c>
      <c r="K31" s="19">
        <v>1</v>
      </c>
      <c r="L31" s="20">
        <v>1</v>
      </c>
      <c r="M31" s="20">
        <v>1</v>
      </c>
      <c r="N31" s="93">
        <v>1</v>
      </c>
      <c r="O31" s="89">
        <v>1</v>
      </c>
      <c r="P31" s="20">
        <v>1</v>
      </c>
      <c r="Q31" s="20">
        <v>1</v>
      </c>
      <c r="R31" s="20">
        <v>1</v>
      </c>
      <c r="S31" s="20">
        <v>1</v>
      </c>
      <c r="T31" s="20">
        <v>1</v>
      </c>
      <c r="U31" s="20">
        <v>1</v>
      </c>
      <c r="V31" s="20">
        <v>1</v>
      </c>
      <c r="W31" s="93" t="s">
        <v>7</v>
      </c>
      <c r="X31" s="51">
        <v>1</v>
      </c>
      <c r="Y31" s="20">
        <v>1</v>
      </c>
      <c r="Z31" s="20">
        <v>1</v>
      </c>
      <c r="AA31" s="20">
        <v>1</v>
      </c>
      <c r="AB31" s="20">
        <v>1</v>
      </c>
      <c r="AC31" s="20">
        <v>1</v>
      </c>
      <c r="AD31" s="20">
        <v>1</v>
      </c>
      <c r="AE31" s="20">
        <v>1</v>
      </c>
      <c r="AF31" s="20" t="s">
        <v>7</v>
      </c>
      <c r="AG31" s="108">
        <f>SUM(U31:AF31)*100/12</f>
        <v>83.33333333333333</v>
      </c>
      <c r="AH31" s="105">
        <f>SUM(F31:N31)*100/AH4</f>
        <v>100</v>
      </c>
      <c r="AI31" s="105">
        <f>SUM(O31:W31)*100/AI4</f>
        <v>88.88888888888889</v>
      </c>
      <c r="AJ31" s="105">
        <f>SUM(X31:AF31)*100/AJ4</f>
        <v>88.88888888888889</v>
      </c>
      <c r="AK31" s="16">
        <f>SUM(F31:AF31)</f>
        <v>25</v>
      </c>
      <c r="AL31" s="18">
        <f>AK31*100/($AL$2)</f>
        <v>92.5925925925926</v>
      </c>
      <c r="AN31" s="5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I31" s="2"/>
      <c r="BJ31" s="2"/>
      <c r="BK31" s="2"/>
    </row>
    <row r="32" spans="1:63" ht="13.5">
      <c r="A32" s="40">
        <f t="shared" si="4"/>
        <v>25</v>
      </c>
      <c r="B32" s="44" t="s">
        <v>66</v>
      </c>
      <c r="C32" s="41" t="s">
        <v>76</v>
      </c>
      <c r="D32" s="39"/>
      <c r="E32" s="47" t="s">
        <v>88</v>
      </c>
      <c r="F32" s="89">
        <v>1</v>
      </c>
      <c r="G32" s="20">
        <v>1</v>
      </c>
      <c r="H32" s="19">
        <v>1</v>
      </c>
      <c r="I32" s="20">
        <v>1</v>
      </c>
      <c r="J32" s="20">
        <v>1</v>
      </c>
      <c r="K32" s="20">
        <v>1</v>
      </c>
      <c r="L32" s="20">
        <v>1</v>
      </c>
      <c r="M32" s="20">
        <v>1</v>
      </c>
      <c r="N32" s="93">
        <v>0</v>
      </c>
      <c r="O32" s="89">
        <v>1</v>
      </c>
      <c r="P32" s="20">
        <v>1</v>
      </c>
      <c r="Q32" s="20">
        <v>1</v>
      </c>
      <c r="R32" s="20">
        <v>1</v>
      </c>
      <c r="S32" s="20" t="s">
        <v>7</v>
      </c>
      <c r="T32" s="20">
        <v>1</v>
      </c>
      <c r="U32" s="20">
        <v>1</v>
      </c>
      <c r="V32" s="20">
        <v>1</v>
      </c>
      <c r="W32" s="93">
        <v>1</v>
      </c>
      <c r="X32" s="51">
        <v>1</v>
      </c>
      <c r="Y32" s="20" t="s">
        <v>7</v>
      </c>
      <c r="Z32" s="20">
        <v>1</v>
      </c>
      <c r="AA32" s="20">
        <v>1</v>
      </c>
      <c r="AB32" s="20">
        <v>1</v>
      </c>
      <c r="AC32" s="20">
        <v>0</v>
      </c>
      <c r="AD32" s="20">
        <v>0</v>
      </c>
      <c r="AE32" s="20">
        <v>0</v>
      </c>
      <c r="AF32" s="20">
        <v>0</v>
      </c>
      <c r="AG32" s="108">
        <f>SUM(U32:AF32)*100/12</f>
        <v>58.333333333333336</v>
      </c>
      <c r="AH32" s="105">
        <f>SUM(F32:N32)*100/AH4</f>
        <v>88.88888888888889</v>
      </c>
      <c r="AI32" s="105">
        <f>SUM(O32:W32)*100/AI4</f>
        <v>88.88888888888889</v>
      </c>
      <c r="AJ32" s="105">
        <f>SUM(X32:AF32)*100/AJ4</f>
        <v>44.44444444444444</v>
      </c>
      <c r="AK32" s="16">
        <f>SUM(F32:AF32)</f>
        <v>20</v>
      </c>
      <c r="AL32" s="18">
        <f>AK32*100/($AL$2)</f>
        <v>74.07407407407408</v>
      </c>
      <c r="AN32" s="5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I32" s="2"/>
      <c r="BJ32" s="2"/>
      <c r="BK32" s="2"/>
    </row>
    <row r="33" spans="1:63" ht="13.5">
      <c r="A33" s="40">
        <f t="shared" si="4"/>
        <v>26</v>
      </c>
      <c r="B33" s="44" t="s">
        <v>67</v>
      </c>
      <c r="C33" s="41" t="s">
        <v>34</v>
      </c>
      <c r="D33" s="39" t="s">
        <v>28</v>
      </c>
      <c r="E33" s="41" t="s">
        <v>89</v>
      </c>
      <c r="F33" s="91">
        <v>1</v>
      </c>
      <c r="G33" s="19">
        <v>1</v>
      </c>
      <c r="H33" s="19">
        <v>1</v>
      </c>
      <c r="I33" s="19">
        <v>1</v>
      </c>
      <c r="J33" s="19">
        <v>1</v>
      </c>
      <c r="K33" s="19">
        <v>1</v>
      </c>
      <c r="L33" s="20">
        <v>1</v>
      </c>
      <c r="M33" s="20">
        <v>1</v>
      </c>
      <c r="N33" s="93">
        <v>1</v>
      </c>
      <c r="O33" s="89">
        <v>1</v>
      </c>
      <c r="P33" s="20">
        <v>0</v>
      </c>
      <c r="Q33" s="20">
        <v>1</v>
      </c>
      <c r="R33" s="20">
        <v>1</v>
      </c>
      <c r="S33" s="20">
        <v>1</v>
      </c>
      <c r="T33" s="20" t="s">
        <v>7</v>
      </c>
      <c r="U33" s="20" t="s">
        <v>7</v>
      </c>
      <c r="V33" s="20" t="s">
        <v>106</v>
      </c>
      <c r="W33" s="93" t="s">
        <v>7</v>
      </c>
      <c r="X33" s="51">
        <v>1</v>
      </c>
      <c r="Y33" s="20">
        <v>1</v>
      </c>
      <c r="Z33" s="20">
        <v>1</v>
      </c>
      <c r="AA33" s="20">
        <v>1</v>
      </c>
      <c r="AB33" s="20">
        <v>1</v>
      </c>
      <c r="AC33" s="20">
        <v>1</v>
      </c>
      <c r="AD33" s="20">
        <v>1</v>
      </c>
      <c r="AE33" s="20">
        <v>1</v>
      </c>
      <c r="AF33" s="20" t="s">
        <v>7</v>
      </c>
      <c r="AG33" s="108">
        <f>SUM(U33:AF33)*100/12</f>
        <v>66.66666666666667</v>
      </c>
      <c r="AH33" s="105">
        <f>SUM(F33:N33)*100/AH4</f>
        <v>100</v>
      </c>
      <c r="AI33" s="106">
        <f>SUM(O33:W33)*100/AI4</f>
        <v>44.44444444444444</v>
      </c>
      <c r="AJ33" s="105">
        <f>SUM(X33:AF33)*100/AJ4</f>
        <v>88.88888888888889</v>
      </c>
      <c r="AK33" s="16">
        <f>SUM(F33:AF33)</f>
        <v>21</v>
      </c>
      <c r="AL33" s="18">
        <f>AK33*100/($AL$2)</f>
        <v>77.77777777777777</v>
      </c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I33" s="2"/>
      <c r="BJ33" s="2"/>
      <c r="BK33" s="2"/>
    </row>
    <row r="34" spans="1:63" ht="13.5">
      <c r="A34" s="40">
        <f t="shared" si="4"/>
        <v>27</v>
      </c>
      <c r="B34" s="44" t="s">
        <v>68</v>
      </c>
      <c r="C34" s="41" t="s">
        <v>77</v>
      </c>
      <c r="D34" s="39" t="s">
        <v>99</v>
      </c>
      <c r="E34" s="41" t="s">
        <v>91</v>
      </c>
      <c r="F34" s="91">
        <v>1</v>
      </c>
      <c r="G34" s="19">
        <v>1</v>
      </c>
      <c r="H34" s="19">
        <v>1</v>
      </c>
      <c r="I34" s="19">
        <v>1</v>
      </c>
      <c r="J34" s="19">
        <v>1</v>
      </c>
      <c r="K34" s="19">
        <v>1</v>
      </c>
      <c r="L34" s="20">
        <v>1</v>
      </c>
      <c r="M34" s="20">
        <v>1</v>
      </c>
      <c r="N34" s="93">
        <v>1</v>
      </c>
      <c r="O34" s="89" t="s">
        <v>7</v>
      </c>
      <c r="P34" s="20">
        <v>1</v>
      </c>
      <c r="Q34" s="20">
        <v>1</v>
      </c>
      <c r="R34" s="20">
        <v>1</v>
      </c>
      <c r="S34" s="20">
        <v>1</v>
      </c>
      <c r="T34" s="20">
        <v>1</v>
      </c>
      <c r="U34" s="20">
        <v>1</v>
      </c>
      <c r="V34" s="20">
        <v>1</v>
      </c>
      <c r="W34" s="93" t="s">
        <v>7</v>
      </c>
      <c r="X34" s="51">
        <v>1</v>
      </c>
      <c r="Y34" s="20">
        <v>1</v>
      </c>
      <c r="Z34" s="20" t="s">
        <v>7</v>
      </c>
      <c r="AA34" s="20">
        <v>1</v>
      </c>
      <c r="AB34" s="20" t="s">
        <v>7</v>
      </c>
      <c r="AC34" s="20">
        <v>1</v>
      </c>
      <c r="AD34" s="20">
        <v>1</v>
      </c>
      <c r="AE34" s="20">
        <v>1</v>
      </c>
      <c r="AF34" s="20">
        <v>1</v>
      </c>
      <c r="AG34" s="108">
        <f>SUM(U34:AF34)*100/12</f>
        <v>75</v>
      </c>
      <c r="AH34" s="105">
        <f>SUM(F34:N34)*100/AH4</f>
        <v>100</v>
      </c>
      <c r="AI34" s="105">
        <f>SUM(O34:W34)*100/AI4</f>
        <v>77.77777777777777</v>
      </c>
      <c r="AJ34" s="105">
        <f>SUM(X34:AF34)*100/AJ4</f>
        <v>77.77777777777777</v>
      </c>
      <c r="AK34" s="16">
        <f>SUM(F34:AF34)</f>
        <v>23</v>
      </c>
      <c r="AL34" s="18">
        <f>AK34*100/($AL$2)</f>
        <v>85.18518518518519</v>
      </c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I34" s="2"/>
      <c r="BJ34" s="2"/>
      <c r="BK34" s="2"/>
    </row>
    <row r="35" spans="1:63" ht="13.5">
      <c r="A35" s="40">
        <f t="shared" si="4"/>
        <v>28</v>
      </c>
      <c r="B35" s="44" t="s">
        <v>69</v>
      </c>
      <c r="C35" s="41" t="s">
        <v>78</v>
      </c>
      <c r="D35" s="39" t="s">
        <v>28</v>
      </c>
      <c r="E35" s="41"/>
      <c r="F35" s="91">
        <v>1</v>
      </c>
      <c r="G35" s="19" t="s">
        <v>7</v>
      </c>
      <c r="H35" s="19" t="s">
        <v>7</v>
      </c>
      <c r="I35" s="19">
        <v>1</v>
      </c>
      <c r="J35" s="19">
        <v>1</v>
      </c>
      <c r="K35" s="19">
        <v>1</v>
      </c>
      <c r="L35" s="20">
        <v>0</v>
      </c>
      <c r="M35" s="20">
        <v>1</v>
      </c>
      <c r="N35" s="93">
        <v>1</v>
      </c>
      <c r="O35" s="89">
        <v>1</v>
      </c>
      <c r="P35" s="20">
        <v>0</v>
      </c>
      <c r="Q35" s="20">
        <v>1</v>
      </c>
      <c r="R35" s="20">
        <v>1</v>
      </c>
      <c r="S35" s="20" t="s">
        <v>7</v>
      </c>
      <c r="T35" s="20">
        <v>1</v>
      </c>
      <c r="U35" s="20">
        <v>1</v>
      </c>
      <c r="V35" s="20">
        <v>1</v>
      </c>
      <c r="W35" s="93">
        <v>1</v>
      </c>
      <c r="X35" s="51">
        <v>1</v>
      </c>
      <c r="Y35" s="20" t="s">
        <v>98</v>
      </c>
      <c r="Z35" s="20" t="s">
        <v>98</v>
      </c>
      <c r="AA35" s="20" t="s">
        <v>98</v>
      </c>
      <c r="AB35" s="20" t="s">
        <v>98</v>
      </c>
      <c r="AC35" s="20" t="s">
        <v>98</v>
      </c>
      <c r="AD35" s="20" t="s">
        <v>98</v>
      </c>
      <c r="AE35" s="20" t="s">
        <v>98</v>
      </c>
      <c r="AF35" s="20" t="s">
        <v>98</v>
      </c>
      <c r="AG35" s="109">
        <f>SUM(T35:AD35)*100/12</f>
        <v>41.666666666666664</v>
      </c>
      <c r="AH35" s="105">
        <f>SUM(F35:N35)*100/AH4</f>
        <v>66.66666666666667</v>
      </c>
      <c r="AI35" s="105">
        <f>SUM(O35:W35)*100/AI4</f>
        <v>77.77777777777777</v>
      </c>
      <c r="AJ35" s="105">
        <f>SUM(X35:AF35)*100/1</f>
        <v>100</v>
      </c>
      <c r="AK35" s="16">
        <f>SUM(F35:X35)</f>
        <v>14</v>
      </c>
      <c r="AL35" s="18">
        <f>AK35*100/19</f>
        <v>73.6842105263158</v>
      </c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I35" s="2"/>
      <c r="BJ35" s="2"/>
      <c r="BK35" s="2"/>
    </row>
    <row r="36" spans="1:63" ht="13.5">
      <c r="A36" s="40">
        <f t="shared" si="4"/>
        <v>29</v>
      </c>
      <c r="B36" s="44" t="s">
        <v>101</v>
      </c>
      <c r="C36" s="41" t="s">
        <v>79</v>
      </c>
      <c r="D36" s="39" t="s">
        <v>28</v>
      </c>
      <c r="E36" s="62" t="s">
        <v>83</v>
      </c>
      <c r="F36" s="94">
        <v>1</v>
      </c>
      <c r="G36" s="21">
        <v>1</v>
      </c>
      <c r="H36" s="19">
        <v>1</v>
      </c>
      <c r="I36" s="21" t="s">
        <v>7</v>
      </c>
      <c r="J36" s="21">
        <v>1</v>
      </c>
      <c r="K36" s="21">
        <v>1</v>
      </c>
      <c r="L36" s="20">
        <v>1</v>
      </c>
      <c r="M36" s="19">
        <v>1</v>
      </c>
      <c r="N36" s="95" t="s">
        <v>7</v>
      </c>
      <c r="O36" s="94">
        <v>0</v>
      </c>
      <c r="P36" s="21">
        <v>1</v>
      </c>
      <c r="Q36" s="21">
        <v>1</v>
      </c>
      <c r="R36" s="21">
        <v>1</v>
      </c>
      <c r="S36" s="21">
        <v>0</v>
      </c>
      <c r="T36" s="21" t="s">
        <v>7</v>
      </c>
      <c r="U36" s="21" t="s">
        <v>7</v>
      </c>
      <c r="V36" s="21" t="s">
        <v>7</v>
      </c>
      <c r="W36" s="95" t="s">
        <v>7</v>
      </c>
      <c r="X36" s="82">
        <v>1</v>
      </c>
      <c r="Y36" s="21">
        <v>1</v>
      </c>
      <c r="Z36" s="21">
        <v>1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106">
        <f>SUM(U36:AF36)*100/12</f>
        <v>25</v>
      </c>
      <c r="AH36" s="105">
        <f>SUM(F36:N36)*100/AH4</f>
        <v>77.77777777777777</v>
      </c>
      <c r="AI36" s="106">
        <f>SUM(O36:W36)*100/AI4</f>
        <v>33.333333333333336</v>
      </c>
      <c r="AJ36" s="105">
        <f>SUM(X36:AF36)*100/AJ4</f>
        <v>33.333333333333336</v>
      </c>
      <c r="AK36" s="16">
        <f>SUM(F36:AF36)</f>
        <v>13</v>
      </c>
      <c r="AL36" s="18">
        <f>AK36*100/($AL$2)</f>
        <v>48.148148148148145</v>
      </c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I36" s="2"/>
      <c r="BJ36" s="2"/>
      <c r="BK36" s="2"/>
    </row>
    <row r="37" spans="1:63" ht="13.5">
      <c r="A37" s="60">
        <f t="shared" si="4"/>
        <v>30</v>
      </c>
      <c r="B37" s="61" t="s">
        <v>70</v>
      </c>
      <c r="C37" s="62" t="s">
        <v>80</v>
      </c>
      <c r="D37" s="58" t="s">
        <v>99</v>
      </c>
      <c r="E37" s="41" t="s">
        <v>88</v>
      </c>
      <c r="F37" s="91">
        <v>1</v>
      </c>
      <c r="G37" s="19">
        <v>1</v>
      </c>
      <c r="H37" s="19">
        <v>1</v>
      </c>
      <c r="I37" s="19">
        <v>1</v>
      </c>
      <c r="J37" s="19">
        <v>1</v>
      </c>
      <c r="K37" s="19">
        <v>1</v>
      </c>
      <c r="L37" s="20">
        <v>1</v>
      </c>
      <c r="M37" s="19">
        <v>1</v>
      </c>
      <c r="N37" s="96" t="s">
        <v>7</v>
      </c>
      <c r="O37" s="91">
        <v>1</v>
      </c>
      <c r="P37" s="19">
        <v>1</v>
      </c>
      <c r="Q37" s="19">
        <v>1</v>
      </c>
      <c r="R37" s="19">
        <v>1</v>
      </c>
      <c r="S37" s="19">
        <v>1</v>
      </c>
      <c r="T37" s="19">
        <v>0</v>
      </c>
      <c r="U37" s="19">
        <v>1</v>
      </c>
      <c r="V37" s="19">
        <v>1</v>
      </c>
      <c r="W37" s="96">
        <v>1</v>
      </c>
      <c r="X37" s="17">
        <v>1</v>
      </c>
      <c r="Y37" s="19">
        <v>1</v>
      </c>
      <c r="Z37" s="19">
        <v>1</v>
      </c>
      <c r="AA37" s="19" t="s">
        <v>7</v>
      </c>
      <c r="AB37" s="19">
        <v>1</v>
      </c>
      <c r="AC37" s="19">
        <v>1</v>
      </c>
      <c r="AD37" s="19">
        <v>0</v>
      </c>
      <c r="AE37" s="19">
        <v>1</v>
      </c>
      <c r="AF37" s="19">
        <v>1</v>
      </c>
      <c r="AG37" s="108">
        <f>SUM(U37:AF37)*100/12</f>
        <v>83.33333333333333</v>
      </c>
      <c r="AH37" s="105">
        <f>SUM(F37:N37)*100/AH4</f>
        <v>88.88888888888889</v>
      </c>
      <c r="AI37" s="105">
        <f>SUM(O37:W37)*100/AI4</f>
        <v>88.88888888888889</v>
      </c>
      <c r="AJ37" s="105">
        <f>SUM(X37:AF37)*100/AJ4</f>
        <v>77.77777777777777</v>
      </c>
      <c r="AK37" s="16">
        <f>SUM(F37:AF37)</f>
        <v>23</v>
      </c>
      <c r="AL37" s="18">
        <f>AK37*100/($AL$2)</f>
        <v>85.18518518518519</v>
      </c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I37" s="2"/>
      <c r="BJ37" s="2"/>
      <c r="BK37" s="2"/>
    </row>
    <row r="38" spans="1:63" ht="13.5">
      <c r="A38" s="63" t="s">
        <v>105</v>
      </c>
      <c r="B38" s="44" t="s">
        <v>102</v>
      </c>
      <c r="C38" s="41" t="s">
        <v>103</v>
      </c>
      <c r="D38" s="39" t="s">
        <v>28</v>
      </c>
      <c r="E38" s="41"/>
      <c r="F38" s="91"/>
      <c r="G38" s="19"/>
      <c r="H38" s="19"/>
      <c r="I38" s="19"/>
      <c r="J38" s="19"/>
      <c r="K38" s="19"/>
      <c r="L38" s="19"/>
      <c r="M38" s="19"/>
      <c r="N38" s="96"/>
      <c r="O38" s="91"/>
      <c r="P38" s="19"/>
      <c r="Q38" s="19"/>
      <c r="R38" s="19"/>
      <c r="S38" s="19"/>
      <c r="T38" s="19">
        <v>0</v>
      </c>
      <c r="U38" s="19">
        <v>0</v>
      </c>
      <c r="V38" s="19">
        <v>1</v>
      </c>
      <c r="W38" s="96" t="s">
        <v>7</v>
      </c>
      <c r="X38" s="17">
        <v>1</v>
      </c>
      <c r="Y38" s="19">
        <v>1</v>
      </c>
      <c r="Z38" s="19" t="s">
        <v>7</v>
      </c>
      <c r="AA38" s="19" t="s">
        <v>7</v>
      </c>
      <c r="AB38" s="19" t="s">
        <v>7</v>
      </c>
      <c r="AC38" s="19">
        <v>1</v>
      </c>
      <c r="AD38" s="19">
        <v>0</v>
      </c>
      <c r="AE38" s="19">
        <v>1</v>
      </c>
      <c r="AF38" s="19">
        <v>0</v>
      </c>
      <c r="AG38" s="106">
        <f>SUM(U38:AF38)*100/12</f>
        <v>41.666666666666664</v>
      </c>
      <c r="AH38" s="105"/>
      <c r="AI38" s="106">
        <f>SUM(O38:W38)*100/(AI4-5)</f>
        <v>25</v>
      </c>
      <c r="AJ38" s="110">
        <f>SUM(X38:AF38)*100/AJ4</f>
        <v>44.44444444444444</v>
      </c>
      <c r="AK38" s="16">
        <f>SUM(T38:AF38)</f>
        <v>5</v>
      </c>
      <c r="AL38" s="18">
        <f>AK38*100/($AL$2-14)</f>
        <v>38.46153846153846</v>
      </c>
      <c r="AM38" s="137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I38" s="2"/>
      <c r="BJ38" s="2"/>
      <c r="BK38" s="2"/>
    </row>
    <row r="39" spans="1:63" ht="14.25" thickBot="1">
      <c r="A39" s="63" t="s">
        <v>105</v>
      </c>
      <c r="B39" s="44" t="s">
        <v>107</v>
      </c>
      <c r="C39" s="41" t="s">
        <v>44</v>
      </c>
      <c r="D39" s="39"/>
      <c r="E39" s="41"/>
      <c r="F39" s="97"/>
      <c r="G39" s="98"/>
      <c r="H39" s="98"/>
      <c r="I39" s="98"/>
      <c r="J39" s="98"/>
      <c r="K39" s="98"/>
      <c r="L39" s="98"/>
      <c r="M39" s="98"/>
      <c r="N39" s="99"/>
      <c r="O39" s="97"/>
      <c r="P39" s="98"/>
      <c r="Q39" s="98"/>
      <c r="R39" s="98"/>
      <c r="S39" s="98"/>
      <c r="T39" s="98"/>
      <c r="U39" s="98"/>
      <c r="V39" s="98"/>
      <c r="W39" s="99"/>
      <c r="X39" s="17"/>
      <c r="Y39" s="19"/>
      <c r="Z39" s="19">
        <v>1</v>
      </c>
      <c r="AA39" s="19">
        <v>1</v>
      </c>
      <c r="AB39" s="19">
        <v>1</v>
      </c>
      <c r="AC39" s="19" t="s">
        <v>98</v>
      </c>
      <c r="AD39" s="19" t="s">
        <v>98</v>
      </c>
      <c r="AE39" s="19" t="s">
        <v>98</v>
      </c>
      <c r="AF39" s="19" t="s">
        <v>98</v>
      </c>
      <c r="AG39" s="109">
        <f>SUM(U39:AE39)*100/12</f>
        <v>25</v>
      </c>
      <c r="AH39" s="105"/>
      <c r="AI39" s="19"/>
      <c r="AJ39" s="112">
        <f>SUM(X39:AF39)*100/(AJ4-2)</f>
        <v>42.857142857142854</v>
      </c>
      <c r="AK39" s="111">
        <f>SUM(Z39:AF39)</f>
        <v>3</v>
      </c>
      <c r="AL39" s="18">
        <f>AK39*100/($AL$2-20)</f>
        <v>42.857142857142854</v>
      </c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I39" s="2"/>
      <c r="BJ39" s="2"/>
      <c r="BK39" s="2"/>
    </row>
    <row r="40" spans="1:63" ht="14.25" thickBot="1">
      <c r="A40" s="63" t="s">
        <v>105</v>
      </c>
      <c r="B40" s="44" t="s">
        <v>113</v>
      </c>
      <c r="C40" s="41" t="s">
        <v>34</v>
      </c>
      <c r="D40" s="39"/>
      <c r="E40" s="41"/>
      <c r="F40" s="97"/>
      <c r="G40" s="98"/>
      <c r="H40" s="98"/>
      <c r="I40" s="98"/>
      <c r="J40" s="98"/>
      <c r="K40" s="98"/>
      <c r="L40" s="98"/>
      <c r="M40" s="98"/>
      <c r="N40" s="99"/>
      <c r="O40" s="97"/>
      <c r="P40" s="98"/>
      <c r="Q40" s="98"/>
      <c r="R40" s="98"/>
      <c r="S40" s="98"/>
      <c r="T40" s="98"/>
      <c r="U40" s="98"/>
      <c r="V40" s="98"/>
      <c r="W40" s="99"/>
      <c r="X40" s="17"/>
      <c r="Y40" s="19"/>
      <c r="Z40" s="19"/>
      <c r="AA40" s="19"/>
      <c r="AB40" s="19">
        <v>1</v>
      </c>
      <c r="AC40" s="19">
        <v>1</v>
      </c>
      <c r="AD40" s="19">
        <v>1</v>
      </c>
      <c r="AE40" s="19">
        <v>1</v>
      </c>
      <c r="AF40" s="19">
        <v>1</v>
      </c>
      <c r="AG40" s="109">
        <f>SUM(V40:AF40)*100/12</f>
        <v>41.666666666666664</v>
      </c>
      <c r="AH40" s="105"/>
      <c r="AI40" s="19"/>
      <c r="AJ40" s="113">
        <f>SUM(AB40:AF40)*100/(AJ4-4)</f>
        <v>100</v>
      </c>
      <c r="AK40" s="111">
        <f>SUM(Z40:AF40)</f>
        <v>5</v>
      </c>
      <c r="AL40" s="18">
        <f>AK40*100/($AL$2-20)</f>
        <v>71.42857142857143</v>
      </c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I40" s="2"/>
      <c r="BJ40" s="2"/>
      <c r="BK40" s="2"/>
    </row>
    <row r="41" spans="1:63" ht="14.25" thickBot="1">
      <c r="A41" s="130" t="s">
        <v>105</v>
      </c>
      <c r="B41" s="131" t="s">
        <v>115</v>
      </c>
      <c r="C41" s="118" t="s">
        <v>26</v>
      </c>
      <c r="D41" s="119" t="s">
        <v>114</v>
      </c>
      <c r="E41" s="118"/>
      <c r="F41" s="123"/>
      <c r="G41" s="132"/>
      <c r="H41" s="132"/>
      <c r="I41" s="132"/>
      <c r="J41" s="132"/>
      <c r="K41" s="132"/>
      <c r="L41" s="132"/>
      <c r="M41" s="132"/>
      <c r="N41" s="133"/>
      <c r="O41" s="123"/>
      <c r="P41" s="132"/>
      <c r="Q41" s="132"/>
      <c r="R41" s="132"/>
      <c r="S41" s="132"/>
      <c r="T41" s="132"/>
      <c r="U41" s="132"/>
      <c r="V41" s="132"/>
      <c r="W41" s="133"/>
      <c r="X41" s="124"/>
      <c r="Y41" s="132"/>
      <c r="Z41" s="132"/>
      <c r="AA41" s="132"/>
      <c r="AB41" s="132"/>
      <c r="AC41" s="132">
        <v>1</v>
      </c>
      <c r="AD41" s="132">
        <v>1</v>
      </c>
      <c r="AE41" s="132">
        <v>1</v>
      </c>
      <c r="AF41" s="132">
        <v>1</v>
      </c>
      <c r="AG41" s="134">
        <f>SUM(V41:AF41)*100/12</f>
        <v>33.333333333333336</v>
      </c>
      <c r="AH41" s="135"/>
      <c r="AI41" s="132"/>
      <c r="AJ41" s="136">
        <f>SUM(AB41:AF41)*100/(AJ4-5)</f>
        <v>100</v>
      </c>
      <c r="AK41" s="128">
        <f>SUM(Z41:AF41)</f>
        <v>4</v>
      </c>
      <c r="AL41" s="129">
        <f>AK41*100/($AL$2-20)</f>
        <v>57.142857142857146</v>
      </c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I41" s="2"/>
      <c r="BJ41" s="2"/>
      <c r="BK41" s="2"/>
    </row>
    <row r="42" spans="1:63" ht="14.25" thickTop="1">
      <c r="A42" s="59"/>
      <c r="B42" s="22"/>
      <c r="C42" s="22"/>
      <c r="D42" s="11"/>
      <c r="E42" s="11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2"/>
      <c r="AL42" s="24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I42" s="2"/>
      <c r="BJ42" s="2"/>
      <c r="BK42" s="2"/>
    </row>
    <row r="43" spans="1:63" ht="13.5">
      <c r="A43" s="22"/>
      <c r="B43" s="25"/>
      <c r="C43" s="25"/>
      <c r="D43" s="28" t="s">
        <v>9</v>
      </c>
      <c r="E43" s="28"/>
      <c r="F43" s="26">
        <f>SUM(F6:F37)</f>
        <v>29</v>
      </c>
      <c r="G43" s="26">
        <f aca="true" t="shared" si="5" ref="G43:L43">SUM(G6:G42)</f>
        <v>26</v>
      </c>
      <c r="H43" s="26">
        <f t="shared" si="5"/>
        <v>27</v>
      </c>
      <c r="I43" s="26">
        <f t="shared" si="5"/>
        <v>24</v>
      </c>
      <c r="J43" s="26">
        <f t="shared" si="5"/>
        <v>24</v>
      </c>
      <c r="K43" s="26">
        <f t="shared" si="5"/>
        <v>26</v>
      </c>
      <c r="L43" s="26">
        <f t="shared" si="5"/>
        <v>29</v>
      </c>
      <c r="M43" s="26">
        <f>SUM(M6:M37)</f>
        <v>24</v>
      </c>
      <c r="N43" s="26">
        <f aca="true" t="shared" si="6" ref="N43:Z43">SUM(N6:N42)</f>
        <v>23</v>
      </c>
      <c r="O43" s="26">
        <f t="shared" si="6"/>
        <v>22</v>
      </c>
      <c r="P43" s="26">
        <f t="shared" si="6"/>
        <v>27</v>
      </c>
      <c r="Q43" s="26">
        <f t="shared" si="6"/>
        <v>26</v>
      </c>
      <c r="R43" s="26">
        <f t="shared" si="6"/>
        <v>29</v>
      </c>
      <c r="S43" s="26">
        <f t="shared" si="6"/>
        <v>20</v>
      </c>
      <c r="T43" s="26">
        <f t="shared" si="6"/>
        <v>23</v>
      </c>
      <c r="U43" s="26">
        <f t="shared" si="6"/>
        <v>22</v>
      </c>
      <c r="V43" s="26">
        <f t="shared" si="6"/>
        <v>22</v>
      </c>
      <c r="W43" s="26">
        <f t="shared" si="6"/>
        <v>21</v>
      </c>
      <c r="X43" s="26">
        <f t="shared" si="6"/>
        <v>26</v>
      </c>
      <c r="Y43" s="26">
        <f t="shared" si="6"/>
        <v>24</v>
      </c>
      <c r="Z43" s="26">
        <f t="shared" si="6"/>
        <v>21</v>
      </c>
      <c r="AA43" s="26">
        <f>SUM(AA6:AA42)</f>
        <v>20</v>
      </c>
      <c r="AB43" s="26">
        <f>SUM(AB7:AB42)</f>
        <v>22</v>
      </c>
      <c r="AC43" s="26">
        <f>SUM(AC6:AC42)</f>
        <v>22</v>
      </c>
      <c r="AD43" s="26">
        <f>SUM(AD6:AD42)</f>
        <v>20</v>
      </c>
      <c r="AE43" s="26">
        <f>SUM(AE6:AE42)</f>
        <v>27</v>
      </c>
      <c r="AF43" s="26">
        <f>SUM(AF6:AF42)</f>
        <v>23</v>
      </c>
      <c r="AG43" s="26"/>
      <c r="AH43" s="26"/>
      <c r="AI43" s="26"/>
      <c r="AJ43" s="26"/>
      <c r="AK43" s="8"/>
      <c r="AL43" s="8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I43" s="2"/>
      <c r="BJ43" s="2"/>
      <c r="BK43" s="2"/>
    </row>
    <row r="44" spans="1:63" ht="13.5">
      <c r="A44" s="25"/>
      <c r="B44" s="9"/>
      <c r="C44" s="9"/>
      <c r="D44" s="28"/>
      <c r="E44" s="2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27"/>
      <c r="AH44" s="27"/>
      <c r="AI44" s="27"/>
      <c r="AJ44" s="27"/>
      <c r="AK44" s="26"/>
      <c r="AL44" s="26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I44" s="2"/>
      <c r="BJ44" s="2"/>
      <c r="BK44" s="2"/>
    </row>
    <row r="45" spans="1:63" ht="13.5">
      <c r="A45" s="9"/>
      <c r="B45" s="9"/>
      <c r="C45" s="9"/>
      <c r="D45" s="9"/>
      <c r="E45" s="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26"/>
      <c r="AL45" s="26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I45" s="2"/>
      <c r="BJ45" s="2"/>
      <c r="BK45" s="2"/>
    </row>
    <row r="46" spans="1:63" ht="13.5">
      <c r="A46" s="9"/>
      <c r="B46" s="9"/>
      <c r="C46" s="9"/>
      <c r="D46" s="29" t="s">
        <v>10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26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I46" s="2"/>
      <c r="BJ46" s="2"/>
      <c r="BK46" s="2"/>
    </row>
    <row r="47" spans="1:63" ht="13.5">
      <c r="A47" s="9"/>
      <c r="B47" s="9"/>
      <c r="C47" s="9"/>
      <c r="D47" s="28" t="s">
        <v>11</v>
      </c>
      <c r="E47" s="8">
        <v>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26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I47" s="2"/>
      <c r="BJ47" s="2"/>
      <c r="BK47" s="2"/>
    </row>
    <row r="48" spans="1:63" ht="13.5">
      <c r="A48" s="9"/>
      <c r="B48" s="9"/>
      <c r="C48" s="9"/>
      <c r="D48" s="28" t="s">
        <v>12</v>
      </c>
      <c r="E48" s="8">
        <v>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I48" s="2"/>
      <c r="BJ48" s="2"/>
      <c r="BK48" s="2"/>
    </row>
    <row r="49" spans="1:63" ht="13.5">
      <c r="A49" s="9"/>
      <c r="B49" s="9"/>
      <c r="C49" s="9"/>
      <c r="D49" s="28" t="s">
        <v>13</v>
      </c>
      <c r="E49" s="8" t="s">
        <v>7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I49" s="2"/>
      <c r="BJ49" s="2"/>
      <c r="BK49" s="2"/>
    </row>
    <row r="50" spans="1:63" ht="13.5">
      <c r="A50" s="9"/>
      <c r="B50" s="9"/>
      <c r="C50" s="9"/>
      <c r="D50" s="28" t="s">
        <v>14</v>
      </c>
      <c r="E50" s="30"/>
      <c r="F50" s="30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31"/>
      <c r="AH50" s="31"/>
      <c r="AI50" s="31"/>
      <c r="AJ50" s="31"/>
      <c r="AK50" s="31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I50" s="2"/>
      <c r="BJ50" s="2"/>
      <c r="BK50" s="2"/>
    </row>
    <row r="51" spans="1:63" ht="13.5">
      <c r="A51" s="9"/>
      <c r="B51" s="9"/>
      <c r="C51" s="9"/>
      <c r="D51" s="28" t="s">
        <v>104</v>
      </c>
      <c r="E51" s="32"/>
      <c r="F51" s="32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31"/>
      <c r="AH51" s="31"/>
      <c r="AI51" s="31"/>
      <c r="AJ51" s="31"/>
      <c r="AK51" s="31"/>
      <c r="AL51" s="6"/>
      <c r="AM51" s="6"/>
      <c r="AN51" s="6"/>
      <c r="AO51" s="6"/>
      <c r="AP51" s="6"/>
      <c r="AR51" s="6"/>
      <c r="AS51" s="6"/>
      <c r="AT51" s="6"/>
      <c r="AU51" s="6"/>
      <c r="AV51" s="6"/>
      <c r="AW51" s="6"/>
      <c r="AX51" s="6"/>
      <c r="BF51" s="6"/>
      <c r="BG51" s="3"/>
      <c r="BH51" s="1"/>
      <c r="BK51" s="2"/>
    </row>
    <row r="52" spans="1:63" ht="13.5">
      <c r="A52" s="9"/>
      <c r="B52" s="9"/>
      <c r="C52" s="9"/>
      <c r="D52" s="28"/>
      <c r="E52" s="32"/>
      <c r="F52" s="32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31"/>
      <c r="AH52" s="31"/>
      <c r="AI52" s="31"/>
      <c r="AJ52" s="31"/>
      <c r="AK52" s="31"/>
      <c r="AL52" s="6"/>
      <c r="AM52" s="6"/>
      <c r="AN52" s="6"/>
      <c r="AO52" s="6"/>
      <c r="AP52" s="6"/>
      <c r="AR52" s="6"/>
      <c r="AS52" s="6"/>
      <c r="AT52" s="6"/>
      <c r="AU52" s="6"/>
      <c r="AV52" s="6"/>
      <c r="AW52" s="6"/>
      <c r="AX52" s="6"/>
      <c r="BF52" s="6"/>
      <c r="BG52" s="2"/>
      <c r="BH52" s="1"/>
      <c r="BK52" s="2"/>
    </row>
    <row r="53" spans="1:63" ht="13.5">
      <c r="A53" s="9"/>
      <c r="B53" s="9"/>
      <c r="C53" s="9"/>
      <c r="D53" s="28"/>
      <c r="E53" s="32"/>
      <c r="F53" s="32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31"/>
      <c r="AH53" s="31"/>
      <c r="AI53" s="31"/>
      <c r="AJ53" s="31"/>
      <c r="AK53" s="31"/>
      <c r="AL53" s="6"/>
      <c r="AM53" s="6"/>
      <c r="AN53" s="6"/>
      <c r="AO53" s="6"/>
      <c r="AP53" s="6"/>
      <c r="AR53" s="6"/>
      <c r="AS53" s="6"/>
      <c r="AT53" s="6"/>
      <c r="AU53" s="6"/>
      <c r="AV53" s="6"/>
      <c r="AW53" s="6"/>
      <c r="AX53" s="6"/>
      <c r="BF53" s="6"/>
      <c r="BG53" s="2"/>
      <c r="BH53" s="1"/>
      <c r="BK53" s="2"/>
    </row>
    <row r="54" spans="1:63" ht="13.5">
      <c r="A54" s="9"/>
      <c r="B54" s="9"/>
      <c r="C54" s="9"/>
      <c r="D54" s="28" t="s">
        <v>15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6"/>
      <c r="AM54" s="6"/>
      <c r="AN54" s="6"/>
      <c r="AO54" s="6"/>
      <c r="AP54" s="6"/>
      <c r="AR54" s="6"/>
      <c r="AS54" s="6"/>
      <c r="AT54" s="6"/>
      <c r="AU54" s="6"/>
      <c r="AV54" s="6"/>
      <c r="AW54" s="6"/>
      <c r="AX54" s="6"/>
      <c r="BF54" s="6"/>
      <c r="BG54" s="2"/>
      <c r="BH54" s="1"/>
      <c r="BK54" s="2"/>
    </row>
    <row r="55" spans="1:63" ht="13.5">
      <c r="A55" s="9"/>
      <c r="B55" s="9"/>
      <c r="C55" s="9"/>
      <c r="D55" s="28"/>
      <c r="E55" s="32"/>
      <c r="F55" s="32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31"/>
      <c r="AH55" s="31"/>
      <c r="AI55" s="31"/>
      <c r="AJ55" s="31"/>
      <c r="AK55" s="31"/>
      <c r="AP55" s="6"/>
      <c r="AQ55" s="1"/>
      <c r="AX55" s="6"/>
      <c r="BE55" s="1"/>
      <c r="BF55" s="6"/>
      <c r="BG55" s="2"/>
      <c r="BH55" s="1"/>
      <c r="BK55" s="2"/>
    </row>
    <row r="56" spans="1:63" ht="13.5">
      <c r="A56" s="9"/>
      <c r="B56" s="9"/>
      <c r="C56" s="9"/>
      <c r="D56" s="28"/>
      <c r="E56" s="32"/>
      <c r="F56" s="32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8"/>
      <c r="AH56" s="8"/>
      <c r="AI56" s="8"/>
      <c r="AJ56" s="8"/>
      <c r="AK56" s="31"/>
      <c r="AP56" s="6"/>
      <c r="AQ56" s="1"/>
      <c r="AX56" s="6"/>
      <c r="BE56" s="1"/>
      <c r="BF56" s="6"/>
      <c r="BG56" s="2"/>
      <c r="BH56" s="1"/>
      <c r="BK56" s="2"/>
    </row>
    <row r="57" spans="1:63" ht="13.5">
      <c r="A57" s="9"/>
      <c r="B57" s="9"/>
      <c r="C57" s="9"/>
      <c r="D57" s="28" t="s">
        <v>16</v>
      </c>
      <c r="E57" s="33"/>
      <c r="F57" s="33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31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2"/>
      <c r="BH57" s="1"/>
      <c r="BK57" s="2"/>
    </row>
    <row r="58" spans="1:63" ht="13.5">
      <c r="A58" s="9"/>
      <c r="B58" s="9"/>
      <c r="C58" s="9"/>
      <c r="D58" s="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2"/>
      <c r="BH58" s="1"/>
      <c r="BK58" s="2"/>
    </row>
    <row r="59" spans="1:63" ht="13.5">
      <c r="A59" s="9"/>
      <c r="B59" s="9"/>
      <c r="C59" s="9"/>
      <c r="D59" s="28" t="s">
        <v>17</v>
      </c>
      <c r="E59" s="34"/>
      <c r="F59" s="34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3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2"/>
      <c r="BH59" s="1"/>
      <c r="BK59" s="2"/>
    </row>
    <row r="60" spans="1:63" ht="40.5">
      <c r="A60" s="9"/>
      <c r="B60" s="9"/>
      <c r="C60" s="9"/>
      <c r="D60" s="35" t="s">
        <v>18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2"/>
      <c r="BH60" s="1"/>
      <c r="BK60" s="2"/>
    </row>
    <row r="61" spans="1:59" ht="13.5">
      <c r="A61" s="9"/>
      <c r="B61" s="9"/>
      <c r="C61" s="9"/>
      <c r="D61" s="9" t="s">
        <v>92</v>
      </c>
      <c r="E61" s="8" t="s">
        <v>83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1:59" ht="13.5">
      <c r="A62" s="9"/>
      <c r="B62" s="9"/>
      <c r="C62" s="9"/>
      <c r="D62" s="9" t="s">
        <v>93</v>
      </c>
      <c r="E62" s="8" t="s">
        <v>94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1:59" ht="13.5">
      <c r="A63" s="9"/>
      <c r="B63" s="9"/>
      <c r="C63" s="9"/>
      <c r="D63" s="9" t="s">
        <v>95</v>
      </c>
      <c r="E63" s="8" t="s">
        <v>89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38" ht="13.5">
      <c r="A64" s="9"/>
      <c r="B64" s="9"/>
      <c r="C64" s="9"/>
      <c r="D64" s="9" t="s">
        <v>96</v>
      </c>
      <c r="E64" s="8" t="s">
        <v>88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13.5">
      <c r="A65" s="9"/>
      <c r="B65" s="9"/>
      <c r="C65" s="9"/>
      <c r="D65" s="9"/>
      <c r="E65" s="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13.5">
      <c r="A66" s="9"/>
      <c r="B66" s="9"/>
      <c r="C66" s="9"/>
      <c r="D66" s="9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6" ht="13.5">
      <c r="A67" s="9"/>
      <c r="AG67" s="8"/>
      <c r="AH67" s="8"/>
      <c r="AI67" s="8"/>
      <c r="AJ67" s="8"/>
    </row>
  </sheetData>
  <sheetProtection/>
  <mergeCells count="2">
    <mergeCell ref="F2:N2"/>
    <mergeCell ref="O2:W2"/>
  </mergeCells>
  <printOptions horizontalCentered="1"/>
  <pageMargins left="0" right="0" top="0.7874015748031497" bottom="0.5905511811023623" header="0.5118110236220472" footer="0.5118110236220472"/>
  <pageSetup fitToHeight="1" fitToWidth="1" horizontalDpi="600" verticalDpi="600" orientation="landscape" paperSize="9" scale="42" r:id="rId1"/>
  <ignoredErrors>
    <ignoredError sqref="AL29 AL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 ČVUT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zimova</dc:creator>
  <cp:keywords/>
  <dc:description/>
  <cp:lastModifiedBy>Zora Zaleska</cp:lastModifiedBy>
  <cp:lastPrinted>2008-04-01T07:43:59Z</cp:lastPrinted>
  <dcterms:created xsi:type="dcterms:W3CDTF">2005-10-11T13:31:59Z</dcterms:created>
  <dcterms:modified xsi:type="dcterms:W3CDTF">2013-12-20T12:04:32Z</dcterms:modified>
  <cp:category/>
  <cp:version/>
  <cp:contentType/>
  <cp:contentStatus/>
</cp:coreProperties>
</file>